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Lic. Silvia\FRACC V, INCISO N)\"/>
    </mc:Choice>
  </mc:AlternateContent>
  <xr:revisionPtr revIDLastSave="0" documentId="8_{3477B84E-6CF1-4E69-BE65-9A4D28BDE480}" xr6:coauthVersionLast="47" xr6:coauthVersionMax="47" xr10:uidLastSave="{00000000-0000-0000-0000-000000000000}"/>
  <bookViews>
    <workbookView xWindow="-120" yWindow="-120" windowWidth="29040" windowHeight="15840" xr2:uid="{549F7483-60D1-49BE-BC43-57CCEA820B2E}"/>
  </bookViews>
  <sheets>
    <sheet name="Estado de Situación Financiera" sheetId="1" r:id="rId1"/>
    <sheet name="Estado de Actividades" sheetId="2" r:id="rId2"/>
    <sheet name="Origen y Aplicación de Recursos" sheetId="3" r:id="rId3"/>
    <sheet name="Clasificación por Objeto Gasto" sheetId="4" r:id="rId4"/>
    <sheet name="Indicadores de Resultado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5" l="1"/>
  <c r="R48" i="5"/>
  <c r="R47" i="5"/>
  <c r="I46" i="5"/>
  <c r="H46" i="5"/>
  <c r="G46" i="5"/>
  <c r="F46" i="5"/>
  <c r="R46" i="5" s="1"/>
  <c r="E46" i="5"/>
  <c r="R45" i="5"/>
  <c r="R44" i="5"/>
  <c r="R43" i="5"/>
  <c r="R42" i="5"/>
  <c r="R41" i="5"/>
  <c r="I40" i="5"/>
  <c r="H40" i="5"/>
  <c r="G40" i="5"/>
  <c r="F40" i="5"/>
  <c r="E40" i="5"/>
  <c r="R40" i="5" s="1"/>
  <c r="R39" i="5"/>
  <c r="R38" i="5"/>
  <c r="R37" i="5"/>
  <c r="R36" i="5"/>
  <c r="R35" i="5"/>
  <c r="I34" i="5"/>
  <c r="H34" i="5"/>
  <c r="G34" i="5"/>
  <c r="F34" i="5"/>
  <c r="E34" i="5"/>
  <c r="R34" i="5" s="1"/>
  <c r="R33" i="5"/>
  <c r="R32" i="5"/>
  <c r="R31" i="5"/>
  <c r="R30" i="5"/>
  <c r="R29" i="5"/>
  <c r="I28" i="5"/>
  <c r="H28" i="5"/>
  <c r="G28" i="5"/>
  <c r="F28" i="5"/>
  <c r="E28" i="5"/>
  <c r="R28" i="5" s="1"/>
  <c r="R17" i="5"/>
  <c r="R16" i="5"/>
  <c r="R15" i="5"/>
  <c r="R14" i="5"/>
  <c r="R13" i="5"/>
  <c r="R12" i="5"/>
  <c r="R11" i="5"/>
  <c r="R10" i="5"/>
  <c r="R9" i="5"/>
  <c r="R8" i="5"/>
  <c r="G72" i="4"/>
  <c r="G68" i="4"/>
  <c r="F68" i="4"/>
  <c r="D68" i="4"/>
  <c r="C68" i="4"/>
  <c r="G56" i="4"/>
  <c r="F56" i="4"/>
  <c r="D56" i="4"/>
  <c r="C56" i="4"/>
  <c r="G36" i="4"/>
  <c r="D36" i="4"/>
  <c r="G26" i="4"/>
  <c r="G16" i="4"/>
  <c r="G8" i="4"/>
  <c r="F8" i="4"/>
  <c r="A4" i="4"/>
  <c r="A1" i="4"/>
  <c r="F56" i="3"/>
  <c r="G53" i="3"/>
  <c r="G52" i="3" s="1"/>
  <c r="F53" i="3"/>
  <c r="F52" i="3" s="1"/>
  <c r="F51" i="3"/>
  <c r="G48" i="3"/>
  <c r="G47" i="3" s="1"/>
  <c r="F48" i="3"/>
  <c r="F47" i="3" s="1"/>
  <c r="F57" i="3" s="1"/>
  <c r="G41" i="3"/>
  <c r="F41" i="3"/>
  <c r="G37" i="3"/>
  <c r="G45" i="3" s="1"/>
  <c r="F37" i="3"/>
  <c r="F45" i="3" s="1"/>
  <c r="G18" i="3"/>
  <c r="F18" i="3"/>
  <c r="G7" i="3"/>
  <c r="G35" i="3" s="1"/>
  <c r="F7" i="3"/>
  <c r="F35" i="3" s="1"/>
  <c r="A3" i="3"/>
  <c r="A1" i="3"/>
  <c r="AY55" i="2"/>
  <c r="AX55" i="2"/>
  <c r="AY50" i="2"/>
  <c r="AX50" i="2"/>
  <c r="AX44" i="2"/>
  <c r="AY30" i="2"/>
  <c r="AY18" i="2"/>
  <c r="AY7" i="2"/>
  <c r="AX7" i="2"/>
  <c r="A3" i="2"/>
  <c r="A1" i="2"/>
  <c r="BN31" i="1"/>
  <c r="BN27" i="1"/>
  <c r="BM27" i="1"/>
  <c r="BN24" i="1"/>
  <c r="BM24" i="1"/>
  <c r="AG26" i="1"/>
  <c r="BM16" i="1"/>
  <c r="AG15" i="1"/>
  <c r="AF15" i="1"/>
  <c r="B3" i="1"/>
  <c r="B1" i="1"/>
  <c r="BM25" i="1" l="1"/>
  <c r="D72" i="4"/>
  <c r="BN16" i="1"/>
  <c r="BN25" i="1" s="1"/>
  <c r="BN37" i="1"/>
  <c r="AY26" i="2"/>
  <c r="AY40" i="2"/>
  <c r="D8" i="4"/>
  <c r="G60" i="4"/>
  <c r="G80" i="4" s="1"/>
  <c r="D60" i="4"/>
  <c r="BM31" i="1"/>
  <c r="AX30" i="2"/>
  <c r="AX40" i="2"/>
  <c r="D16" i="4"/>
  <c r="D26" i="4"/>
  <c r="G46" i="4"/>
  <c r="C16" i="4"/>
  <c r="E16" i="4" s="1"/>
  <c r="C26" i="4"/>
  <c r="E26" i="4" s="1"/>
  <c r="C36" i="4"/>
  <c r="E36" i="4" s="1"/>
  <c r="C46" i="4"/>
  <c r="D46" i="4"/>
  <c r="D80" i="4" s="1"/>
  <c r="C60" i="4"/>
  <c r="E60" i="4" s="1"/>
  <c r="C72" i="4"/>
  <c r="E72" i="4" s="1"/>
  <c r="H72" i="4" s="1"/>
  <c r="E56" i="4"/>
  <c r="C8" i="4"/>
  <c r="F46" i="4"/>
  <c r="E68" i="4"/>
  <c r="H68" i="4" s="1"/>
  <c r="F16" i="4"/>
  <c r="F26" i="4"/>
  <c r="F36" i="4"/>
  <c r="F60" i="4"/>
  <c r="H60" i="4" s="1"/>
  <c r="F72" i="4"/>
  <c r="F58" i="3"/>
  <c r="H56" i="4"/>
  <c r="H16" i="4"/>
  <c r="H36" i="4"/>
  <c r="G57" i="3"/>
  <c r="G58" i="3" s="1"/>
  <c r="G60" i="3" s="1"/>
  <c r="F59" i="3" s="1"/>
  <c r="F60" i="3" s="1"/>
  <c r="AY15" i="2"/>
  <c r="AY24" i="2" s="1"/>
  <c r="AX18" i="2"/>
  <c r="AX26" i="2"/>
  <c r="AX15" i="2"/>
  <c r="AX24" i="2" s="1"/>
  <c r="AY44" i="2"/>
  <c r="BN40" i="1"/>
  <c r="AG27" i="1"/>
  <c r="BM37" i="1"/>
  <c r="AF26" i="1"/>
  <c r="AF27" i="1" s="1"/>
  <c r="F80" i="4" l="1"/>
  <c r="AY57" i="2"/>
  <c r="BM40" i="1"/>
  <c r="BM41" i="1" s="1"/>
  <c r="BN41" i="1"/>
  <c r="AX57" i="2"/>
  <c r="AX58" i="2" s="1"/>
  <c r="E8" i="4"/>
  <c r="H8" i="4" s="1"/>
  <c r="C80" i="4"/>
  <c r="H26" i="4"/>
  <c r="E46" i="4"/>
  <c r="H46" i="4" s="1"/>
  <c r="AY58" i="2"/>
  <c r="H80" i="4" l="1"/>
  <c r="E80" i="4"/>
</calcChain>
</file>

<file path=xl/sharedStrings.xml><?xml version="1.0" encoding="utf-8"?>
<sst xmlns="http://schemas.openxmlformats.org/spreadsheetml/2006/main" count="442" uniqueCount="334">
  <si>
    <t>ESTADO DE SITUACIÓN FINANCIERA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</si>
  <si>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</si>
  <si>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</si>
  <si>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</si>
  <si>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</si>
  <si>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</si>
  <si>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</si>
  <si>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</si>
  <si>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</si>
  <si>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</si>
  <si>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</si>
  <si>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</si>
  <si>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</si>
  <si>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</si>
  <si>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</si>
  <si>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</si>
  <si>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</si>
  <si>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</si>
  <si>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</si>
  <si>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</si>
  <si>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</si>
  <si>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</si>
  <si>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</si>
  <si>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</si>
  <si>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</si>
  <si>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</si>
  <si>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</si>
  <si>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</si>
  <si>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</si>
  <si>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</si>
  <si>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</si>
  <si>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</si>
  <si>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</si>
  <si>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</si>
  <si>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</si>
  <si>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</si>
  <si>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</si>
  <si>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</si>
  <si>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</si>
  <si>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</si>
  <si>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</si>
  <si>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</si>
  <si>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</si>
  <si>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</si>
  <si>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</si>
  <si>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</si>
  <si>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</si>
  <si>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</si>
  <si>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  <family val="2"/>
      </rPr>
      <t xml:space="preserve">    </t>
    </r>
    <r>
      <rPr>
        <sz val="11"/>
        <color rgb="FF000000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</si>
  <si>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</si>
  <si>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</si>
  <si>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</si>
  <si>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</si>
  <si>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</si>
  <si>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</si>
  <si>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</si>
  <si>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</si>
  <si>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</si>
  <si>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</si>
  <si>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</si>
  <si>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</si>
  <si>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</si>
  <si>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ESTADO DE ACTIVIDADES</t>
  </si>
  <si>
    <t>2023</t>
  </si>
  <si>
    <t>2022</t>
  </si>
  <si>
    <t>INGRESOS Y OTROS BENEFICIOS</t>
  </si>
  <si>
    <t xml:space="preserve">    Ingresos de Ggestión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</si>
  <si>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</si>
  <si>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</si>
  <si>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</si>
  <si>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</si>
  <si>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</si>
  <si>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</t>
  </si>
  <si>
    <t xml:space="preserve">        Ingresos por venta de bienes y prestación de servicios</t>
  </si>
  <si>
    <t xml:space="preserve">    Participaciones, Aportaciones, Convenios, Incentiv. derivdos de la colab. fisc, Fondos distintos de aport, Transf, Asig, Sub y Subve, y Pens. y Jub.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</si>
  <si>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</si>
  <si>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</si>
  <si>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</si>
  <si>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</si>
  <si>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</si>
  <si>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</si>
  <si>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</si>
  <si>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</si>
  <si>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</si>
  <si>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>GASTOS Y OTRAS PÉRDIDAS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</si>
  <si>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</si>
  <si>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</si>
  <si>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</si>
  <si>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</si>
  <si>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</si>
  <si>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</si>
  <si>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</si>
  <si>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</si>
  <si>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</si>
  <si>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</si>
  <si>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</si>
  <si>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</si>
  <si>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</si>
  <si>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</si>
  <si>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</si>
  <si>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</si>
  <si>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</si>
  <si>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</si>
  <si>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</si>
  <si>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</si>
  <si>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</si>
  <si>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</si>
  <si>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</si>
  <si>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</si>
  <si>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</si>
  <si>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</si>
  <si>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</si>
  <si>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</si>
  <si>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</si>
  <si>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</si>
  <si>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TOTAL DE GASTOS Y OTRAS PERDIDAS</t>
  </si>
  <si>
    <t>RESULTADO DEL EJERCICIO (AHORRO/DESAHORRO)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</si>
  <si>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</si>
  <si>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</si>
  <si>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</si>
  <si>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</si>
  <si>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</si>
  <si>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</si>
  <si>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</si>
  <si>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</si>
  <si>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</si>
  <si>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</si>
  <si>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</si>
  <si>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</si>
  <si>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</si>
  <si>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</si>
  <si>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</si>
  <si>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</si>
  <si>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</si>
  <si>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</si>
  <si>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</si>
  <si>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</si>
  <si>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</si>
  <si>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</si>
  <si>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</si>
  <si>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</si>
  <si>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</si>
  <si>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</si>
  <si>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</si>
  <si>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</si>
  <si>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</si>
  <si>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</si>
  <si>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</si>
  <si>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</si>
  <si>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</si>
  <si>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</si>
  <si>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</si>
  <si>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</si>
  <si>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</si>
  <si>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</si>
  <si>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</si>
  <si>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</si>
  <si>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</si>
  <si>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</si>
  <si>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</si>
  <si>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</si>
  <si>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</si>
  <si>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</si>
  <si>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</si>
  <si>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ORIGEN Y APLICACIÓN DE RECURSOS</t>
  </si>
  <si>
    <t>ESTADO ANALÍTICO DEL EJERCICIO DEL PRESPUESTO DE EGRESOS</t>
  </si>
  <si>
    <t>CLASIFICACIÓN POR OBJETO DEL GASTO (CAPÍTULO Y CONCEPTO)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</si>
  <si>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</si>
  <si>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</si>
  <si>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</si>
  <si>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</si>
  <si>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</si>
  <si>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</si>
  <si>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</si>
  <si>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</si>
  <si>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</si>
  <si>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</si>
  <si>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</si>
  <si>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</si>
  <si>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</si>
  <si>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</si>
  <si>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</si>
  <si>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</si>
  <si>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</si>
  <si>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</si>
  <si>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</si>
  <si>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</si>
  <si>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</si>
  <si>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</si>
  <si>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</si>
  <si>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</si>
  <si>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</si>
  <si>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</si>
  <si>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</si>
  <si>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</si>
  <si>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</si>
  <si>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</si>
  <si>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</si>
  <si>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</si>
  <si>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</si>
  <si>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</si>
  <si>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Transferencias a fideicomisos, mandatos y otros análogos</t>
  </si>
  <si>
    <t>Transferencias a la seguridad social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</si>
  <si>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</si>
  <si>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</si>
  <si>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</si>
  <si>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</si>
  <si>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</si>
  <si>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</si>
  <si>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</si>
  <si>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</si>
  <si>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</si>
  <si>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</si>
  <si>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</si>
  <si>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</si>
  <si>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</si>
  <si>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</si>
  <si>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</si>
  <si>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</si>
  <si>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</si>
  <si>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</si>
  <si>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</si>
  <si>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</si>
  <si>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</si>
  <si>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</si>
  <si>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</si>
  <si>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</si>
  <si>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</si>
  <si>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</si>
  <si>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</si>
  <si>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</si>
  <si>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</si>
  <si>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</si>
  <si>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</si>
  <si>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</si>
  <si>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</si>
  <si>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</si>
  <si>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r>
      <t>Programa Presupuestario 800 -</t>
    </r>
    <r>
      <rPr>
        <sz val="9"/>
        <color theme="1"/>
        <rFont val="Nutmeg"/>
      </rPr>
      <t>Fortalecimiento y gestión de los recursos para la atención  de la población que presenta neoplasias.</t>
    </r>
  </si>
  <si>
    <t>MIR ADJETIVA</t>
  </si>
  <si>
    <t>Eje: Desarrollo Social</t>
  </si>
  <si>
    <t>Tema Central: Protección a la Salud</t>
  </si>
  <si>
    <t>Nivel</t>
  </si>
  <si>
    <t>INFORMACIÓN TÉCNICA DEL INDICADOR</t>
  </si>
  <si>
    <t>VALORES MENSUALES ACUMULADOS</t>
  </si>
  <si>
    <t>META VALOR</t>
  </si>
  <si>
    <t>ACUMULADO</t>
  </si>
  <si>
    <t>% de avance al Sistema Estatal de Presupuesto basado en Resultados (SEPbR)</t>
  </si>
  <si>
    <t xml:space="preserve">Denominación </t>
  </si>
  <si>
    <t>Unidad de Medida</t>
  </si>
  <si>
    <t>Frecuencia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</si>
  <si>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</si>
  <si>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</si>
  <si>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</si>
  <si>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</si>
  <si>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</si>
  <si>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</si>
  <si>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</si>
  <si>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</si>
  <si>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</si>
  <si>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</si>
  <si>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</si>
  <si>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</si>
  <si>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 xml:space="preserve">Componente </t>
  </si>
  <si>
    <t xml:space="preserve">01 Total de formación de profesionales de la salud </t>
  </si>
  <si>
    <t>Capacitación</t>
  </si>
  <si>
    <t>Trimestral</t>
  </si>
  <si>
    <t>Componente 1 Actividad 1</t>
  </si>
  <si>
    <t>01-01 Total de programas de capacitación en el área oncológica.</t>
  </si>
  <si>
    <t>Mensual</t>
  </si>
  <si>
    <t>Componente 1 Actividad 2</t>
  </si>
  <si>
    <t>01-02 Total de personal capacitado en el Instituto</t>
  </si>
  <si>
    <t>Persona capacitada</t>
  </si>
  <si>
    <t>Componente 1 Actividad 3</t>
  </si>
  <si>
    <t>01-03 Total de investigaciones en el área oncológica realizadas en el Instituto.</t>
  </si>
  <si>
    <t>Investigación</t>
  </si>
  <si>
    <t>Componente 1 Actividad 4</t>
  </si>
  <si>
    <t>01-04 Total de publicaciones en el área oncológica</t>
  </si>
  <si>
    <t>Publicación</t>
  </si>
  <si>
    <t>02 Total de acciones realizadas para la administración eficiente de los recursos</t>
  </si>
  <si>
    <t>Acción</t>
  </si>
  <si>
    <t>Componente 2 Actividad 1</t>
  </si>
  <si>
    <t xml:space="preserve">02-01 Total de procedimientos de licitaciones con y sin concurrencia </t>
  </si>
  <si>
    <t>Procedimiento</t>
  </si>
  <si>
    <t>Componente 2 Actividad 2</t>
  </si>
  <si>
    <t>02-03 Total de mantenimientos
preventivos a los equipos de cómputo.</t>
  </si>
  <si>
    <t>Mantenimiento</t>
  </si>
  <si>
    <t>Componente 2 Actividad 3</t>
  </si>
  <si>
    <t>02-03 Total de nóminas pagadas al personal del Instituto</t>
  </si>
  <si>
    <t>Nómina</t>
  </si>
  <si>
    <t>Componente 2   Actividad 4</t>
  </si>
  <si>
    <t xml:space="preserve">02-04 Total de servicios de mantenimiento preventivo realizados a equipos médicos  </t>
  </si>
  <si>
    <t>Servicio</t>
  </si>
  <si>
    <t>Programa Presupuestario 801- Atención integral y especializada a toda la población que presenta neoplasias.</t>
  </si>
  <si>
    <t>MIR SUSTANCIAL</t>
  </si>
  <si>
    <t xml:space="preserve">Frecuencia </t>
  </si>
  <si>
    <t>Componente A1</t>
  </si>
  <si>
    <t>01 Total de atenciones diagnósticas de neoplasias.</t>
  </si>
  <si>
    <t xml:space="preserve">Atención </t>
  </si>
  <si>
    <t>Actividad 1</t>
  </si>
  <si>
    <t xml:space="preserve">01-01 Total de consultas de primera vez </t>
  </si>
  <si>
    <t>Consulta</t>
  </si>
  <si>
    <t>Actividad 2</t>
  </si>
  <si>
    <t>01-02 Total consultas subsecuentes</t>
  </si>
  <si>
    <t>Actividad 3</t>
  </si>
  <si>
    <t>01-03 Total de estudios diagnosticos a pacientes con neoplasias de mama</t>
  </si>
  <si>
    <t>Estudio</t>
  </si>
  <si>
    <t>Actividad 4</t>
  </si>
  <si>
    <t>01-04 Total de procedimientos de colposcopias diagnósticas.</t>
  </si>
  <si>
    <t xml:space="preserve">Procedimiento </t>
  </si>
  <si>
    <t>Actividad 5</t>
  </si>
  <si>
    <t>01-05 Total de estudios diagnósticos</t>
  </si>
  <si>
    <t xml:space="preserve">02 Total de tratamientos integrales </t>
  </si>
  <si>
    <t xml:space="preserve">Tratamiento médico </t>
  </si>
  <si>
    <t>02-01 Total de cirugías realizadas</t>
  </si>
  <si>
    <t>Cirugía</t>
  </si>
  <si>
    <t>02-02 Total de egresos hospitalarios</t>
  </si>
  <si>
    <t>Egreso hospitalario</t>
  </si>
  <si>
    <t xml:space="preserve">02-03 Total de tratamientos radiantes </t>
  </si>
  <si>
    <t>Tratamiento</t>
  </si>
  <si>
    <t>02-04 Total de aplicaciones de quimioterapia</t>
  </si>
  <si>
    <t>02-05 Total de tratamientos de radiointervencionismo.</t>
  </si>
  <si>
    <t xml:space="preserve">Componente A2 </t>
  </si>
  <si>
    <t>03 Total de intervenciones para la rehabilitación de neoplasias.</t>
  </si>
  <si>
    <t>Intervención</t>
  </si>
  <si>
    <t>03-01 Total de consultas de soporte</t>
  </si>
  <si>
    <t>03-02 Total de intervenciones nutricionales en hospitalización</t>
  </si>
  <si>
    <t>03-03 Total de intervenciones de cuidados paliativos.</t>
  </si>
  <si>
    <t xml:space="preserve">03-04 Total de intervenciones de trabajo social </t>
  </si>
  <si>
    <t>03-05 Total de Intervenciones de psicologicas en hospitalización.</t>
  </si>
  <si>
    <t xml:space="preserve">04 Total de intervenciones de reconstrucción mamaria </t>
  </si>
  <si>
    <t xml:space="preserve">04-01 Total consulta externa especializada para la reconstrucción mamaria </t>
  </si>
  <si>
    <t xml:space="preserve">04-02 Total de intervenciones quirúrgicas para la reconstrucción mamaria </t>
  </si>
  <si>
    <t xml:space="preserve">04-03 Total de egresos hospitalarios para la reconstruccion mamaria </t>
  </si>
  <si>
    <t>Egresos Hospitalario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</si>
</sst>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-&quot;$&quot;* #,##0_-;\-&quot;$&quot;* #,##0_-;_-&quot;$&quot;* &quot;-&quot;_-;_-@"/>
    <numFmt numFmtId="166" formatCode="0_ ;\-0\ 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"/>
      <name val="Calibri"/>
      <family val="2"/>
    </font>
    <font>
      <b/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Nutmeg"/>
    </font>
    <font>
      <sz val="9"/>
      <color theme="1"/>
      <name val="Nutmeg"/>
    </font>
    <font>
      <b/>
      <sz val="8"/>
      <color theme="1"/>
      <name val="Arial"/>
      <family val="2"/>
    </font>
    <font>
      <sz val="8"/>
      <color theme="1"/>
      <name val="Nutmeg"/>
    </font>
    <font>
      <sz val="6"/>
      <color theme="1"/>
      <name val="Nutmeg"/>
    </font>
    <font>
      <b/>
      <sz val="6"/>
      <color theme="0"/>
      <name val="Nutmeg"/>
    </font>
    <font>
      <sz val="7"/>
      <color theme="0"/>
      <name val="Nutmeg"/>
    </font>
    <font>
      <b/>
      <sz val="6"/>
      <color theme="1"/>
      <name val="Questrial"/>
    </font>
    <font>
      <b/>
      <sz val="7"/>
      <name val="Questrial"/>
    </font>
    <font>
      <b/>
      <sz val="7"/>
      <color rgb="FF660033"/>
      <name val="Questrial"/>
    </font>
    <font>
      <sz val="6"/>
      <color theme="1"/>
      <name val="Questrial"/>
    </font>
    <font>
      <sz val="7"/>
      <name val="Questrial"/>
    </font>
    <font>
      <b/>
      <sz val="6"/>
      <name val="Questrial"/>
    </font>
    <font>
      <sz val="8"/>
      <color theme="1"/>
      <name val="Questrial"/>
    </font>
    <font>
      <b/>
      <i/>
      <sz val="8"/>
      <color theme="1"/>
      <name val="Arial"/>
      <family val="2"/>
    </font>
    <font>
      <sz val="6"/>
      <color theme="0"/>
      <name val="Nutmeg"/>
    </font>
    <font>
      <b/>
      <sz val="7"/>
      <color rgb="FF990033"/>
      <name val="Quest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60033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/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" fontId="7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0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0" fontId="15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/>
    <xf numFmtId="0" fontId="10" fillId="0" borderId="4" xfId="0" applyFont="1" applyBorder="1" applyAlignment="1">
      <alignment horizontal="left"/>
    </xf>
    <xf numFmtId="4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/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5" fillId="0" borderId="0" xfId="0" applyFont="1"/>
    <xf numFmtId="0" fontId="1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left"/>
    </xf>
    <xf numFmtId="0" fontId="5" fillId="0" borderId="0" xfId="0" applyFont="1" applyAlignment="1">
      <alignment vertical="top"/>
    </xf>
    <xf numFmtId="0" fontId="10" fillId="2" borderId="0" xfId="0" applyFont="1" applyFill="1"/>
    <xf numFmtId="166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4" fontId="10" fillId="0" borderId="4" xfId="0" applyNumberFormat="1" applyFont="1" applyBorder="1"/>
    <xf numFmtId="0" fontId="5" fillId="0" borderId="7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 wrapText="1"/>
    </xf>
    <xf numFmtId="0" fontId="10" fillId="2" borderId="0" xfId="0" applyFont="1" applyFill="1" applyAlignment="1">
      <alignment horizontal="left" wrapText="1"/>
    </xf>
    <xf numFmtId="4" fontId="10" fillId="0" borderId="4" xfId="0" applyNumberFormat="1" applyFont="1" applyBorder="1" applyAlignment="1">
      <alignment vertical="top"/>
    </xf>
    <xf numFmtId="0" fontId="10" fillId="0" borderId="7" xfId="0" applyFont="1" applyBorder="1"/>
    <xf numFmtId="4" fontId="5" fillId="0" borderId="3" xfId="0" applyNumberFormat="1" applyFont="1" applyBorder="1" applyAlignment="1">
      <alignment vertical="top"/>
    </xf>
    <xf numFmtId="4" fontId="19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4" fontId="10" fillId="0" borderId="4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vertical="top" wrapText="1"/>
    </xf>
    <xf numFmtId="4" fontId="5" fillId="0" borderId="8" xfId="0" applyNumberFormat="1" applyFont="1" applyBorder="1" applyAlignment="1">
      <alignment horizontal="right" vertical="top" wrapText="1"/>
    </xf>
    <xf numFmtId="0" fontId="10" fillId="2" borderId="0" xfId="0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165" fontId="20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/>
    <xf numFmtId="4" fontId="5" fillId="0" borderId="9" xfId="0" applyNumberFormat="1" applyFont="1" applyBorder="1"/>
    <xf numFmtId="0" fontId="12" fillId="0" borderId="4" xfId="0" applyFont="1" applyBorder="1" applyAlignment="1">
      <alignment vertical="center"/>
    </xf>
    <xf numFmtId="0" fontId="13" fillId="0" borderId="0" xfId="0" applyFont="1"/>
    <xf numFmtId="0" fontId="12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10" fillId="0" borderId="7" xfId="0" applyNumberFormat="1" applyFont="1" applyBorder="1"/>
    <xf numFmtId="0" fontId="5" fillId="0" borderId="3" xfId="0" applyFont="1" applyBorder="1"/>
    <xf numFmtId="0" fontId="5" fillId="0" borderId="4" xfId="0" applyFont="1" applyBorder="1"/>
    <xf numFmtId="4" fontId="5" fillId="0" borderId="4" xfId="0" applyNumberFormat="1" applyFont="1" applyBorder="1"/>
    <xf numFmtId="0" fontId="12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3" xfId="0" applyNumberFormat="1" applyFont="1" applyBorder="1"/>
    <xf numFmtId="0" fontId="12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/>
    <xf numFmtId="0" fontId="5" fillId="0" borderId="4" xfId="0" applyFont="1" applyBorder="1" applyAlignment="1">
      <alignment horizontal="center"/>
    </xf>
    <xf numFmtId="4" fontId="5" fillId="0" borderId="8" xfId="0" applyNumberFormat="1" applyFont="1" applyBorder="1"/>
    <xf numFmtId="165" fontId="10" fillId="0" borderId="0" xfId="0" applyNumberFormat="1" applyFont="1"/>
    <xf numFmtId="0" fontId="9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1" xfId="0" applyFont="1" applyBorder="1"/>
    <xf numFmtId="0" fontId="31" fillId="3" borderId="12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vertical="center" wrapText="1"/>
    </xf>
    <xf numFmtId="0" fontId="33" fillId="4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2" fontId="34" fillId="4" borderId="12" xfId="0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vertical="center"/>
    </xf>
    <xf numFmtId="0" fontId="34" fillId="0" borderId="12" xfId="0" applyFont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33" fillId="0" borderId="17" xfId="0" applyFont="1" applyBorder="1" applyAlignment="1">
      <alignment vertical="center" wrapText="1"/>
    </xf>
    <xf numFmtId="0" fontId="38" fillId="0" borderId="0" xfId="0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wrapText="1"/>
    </xf>
    <xf numFmtId="0" fontId="39" fillId="0" borderId="0" xfId="0" applyFont="1" applyAlignment="1">
      <alignment horizontal="center"/>
    </xf>
    <xf numFmtId="0" fontId="35" fillId="4" borderId="12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left" vertical="center" wrapText="1"/>
    </xf>
    <xf numFmtId="0" fontId="33" fillId="4" borderId="12" xfId="0" applyFont="1" applyFill="1" applyBorder="1" applyAlignment="1">
      <alignment vertical="center"/>
    </xf>
    <xf numFmtId="2" fontId="41" fillId="4" borderId="12" xfId="0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wrapText="1"/>
    </xf>
    <xf numFmtId="2" fontId="41" fillId="0" borderId="12" xfId="0" applyNumberFormat="1" applyFont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 wrapText="1"/>
    </xf>
    <xf numFmtId="16" fontId="33" fillId="0" borderId="1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6" fillId="0" borderId="7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7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top"/>
    </xf>
    <xf numFmtId="0" fontId="6" fillId="0" borderId="2" xfId="0" applyFont="1" applyBorder="1"/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8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165" fontId="8" fillId="0" borderId="9" xfId="0" applyNumberFormat="1" applyFont="1" applyBorder="1" applyAlignment="1">
      <alignment horizontal="center"/>
    </xf>
    <xf numFmtId="165" fontId="20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30" fillId="3" borderId="1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center"/>
    </xf>
  </cellXfs>
  <cellStyles count="2">
    <cellStyle name="Normal" xfId="0" builtinId="0"/>
    <cellStyle name="Normal 2" xfId="1" xr:uid="{0A8F713D-35F7-42E3-81F4-8402080E94A3}"/>
  </cellStyles>
  <dxfs count="10"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62100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B86E718B-B4F9-42EA-8095-D1ADB544A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295275"/>
          <a:ext cx="15621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65</xdr:col>
      <xdr:colOff>333375</xdr:colOff>
      <xdr:row>0</xdr:row>
      <xdr:rowOff>247650</xdr:rowOff>
    </xdr:from>
    <xdr:ext cx="723900" cy="3905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826A3A93-EEE8-4152-A643-718BFB4664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92475" y="247650"/>
          <a:ext cx="7239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28575</xdr:rowOff>
    </xdr:from>
    <xdr:ext cx="1562100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D6B0CED9-1E06-4B33-857A-31D5B65A46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23850"/>
          <a:ext cx="15621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50</xdr:col>
      <xdr:colOff>457200</xdr:colOff>
      <xdr:row>0</xdr:row>
      <xdr:rowOff>238125</xdr:rowOff>
    </xdr:from>
    <xdr:ext cx="723900" cy="3905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48B2B611-116C-4435-A0CE-2532BA0C56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39375" y="238125"/>
          <a:ext cx="7239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0</xdr:rowOff>
    </xdr:from>
    <xdr:ext cx="1562100" cy="447675"/>
    <xdr:pic>
      <xdr:nvPicPr>
        <xdr:cNvPr id="2" name="image2.png">
          <a:extLst>
            <a:ext uri="{FF2B5EF4-FFF2-40B4-BE49-F238E27FC236}">
              <a16:creationId xmlns:a16="http://schemas.microsoft.com/office/drawing/2014/main" id="{46F23453-5C0E-4D92-8E3B-E5CB082257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95275"/>
          <a:ext cx="156210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161925</xdr:colOff>
      <xdr:row>1</xdr:row>
      <xdr:rowOff>85725</xdr:rowOff>
    </xdr:from>
    <xdr:ext cx="723900" cy="438150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FC7BC5CE-C02E-47F6-9D30-AF3D983425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2600" y="381000"/>
          <a:ext cx="72390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276225</xdr:rowOff>
    </xdr:from>
    <xdr:ext cx="1562100" cy="428625"/>
    <xdr:pic>
      <xdr:nvPicPr>
        <xdr:cNvPr id="2" name="image2.png">
          <a:extLst>
            <a:ext uri="{FF2B5EF4-FFF2-40B4-BE49-F238E27FC236}">
              <a16:creationId xmlns:a16="http://schemas.microsoft.com/office/drawing/2014/main" id="{0A62D075-6666-4741-A040-0E25BA5290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6225"/>
          <a:ext cx="15621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1</xdr:row>
      <xdr:rowOff>19050</xdr:rowOff>
    </xdr:from>
    <xdr:ext cx="723900" cy="504825"/>
    <xdr:pic>
      <xdr:nvPicPr>
        <xdr:cNvPr id="3" name="image1.png" descr="Gob Jal Negro.png">
          <a:extLst>
            <a:ext uri="{FF2B5EF4-FFF2-40B4-BE49-F238E27FC236}">
              <a16:creationId xmlns:a16="http://schemas.microsoft.com/office/drawing/2014/main" id="{CD683803-C88B-4AE3-9CBF-B30C4A42FF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4200" y="314325"/>
          <a:ext cx="72390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49660</xdr:colOff>
      <xdr:row>1</xdr:row>
      <xdr:rowOff>62116</xdr:rowOff>
    </xdr:from>
    <xdr:to>
      <xdr:col>2</xdr:col>
      <xdr:colOff>281800</xdr:colOff>
      <xdr:row>4</xdr:row>
      <xdr:rowOff>48357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7246F56-96C1-4475-AA74-4206CC0088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43" r="43658" b="15042"/>
        <a:stretch>
          <a:fillRect/>
        </a:stretch>
      </xdr:blipFill>
      <xdr:spPr>
        <a:xfrm>
          <a:off x="49660" y="252616"/>
          <a:ext cx="1765665" cy="557741"/>
        </a:xfrm>
        <a:prstGeom prst="rect">
          <a:avLst/>
        </a:prstGeom>
      </xdr:spPr>
    </xdr:pic>
    <xdr:clientData/>
  </xdr:twoCellAnchor>
  <xdr:twoCellAnchor editAs="oneCell">
    <xdr:from>
      <xdr:col>1</xdr:col>
      <xdr:colOff>1383202</xdr:colOff>
      <xdr:row>1</xdr:row>
      <xdr:rowOff>32360</xdr:rowOff>
    </xdr:from>
    <xdr:to>
      <xdr:col>2</xdr:col>
      <xdr:colOff>505471</xdr:colOff>
      <xdr:row>3</xdr:row>
      <xdr:rowOff>187569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E87BE-6C49-4909-9514-205DA0D0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6527" y="222860"/>
          <a:ext cx="503394" cy="536209"/>
        </a:xfrm>
        <a:prstGeom prst="rect">
          <a:avLst/>
        </a:prstGeom>
      </xdr:spPr>
    </xdr:pic>
    <xdr:clientData/>
  </xdr:twoCellAnchor>
  <xdr:twoCellAnchor editAs="oneCell">
    <xdr:from>
      <xdr:col>0</xdr:col>
      <xdr:colOff>120925</xdr:colOff>
      <xdr:row>21</xdr:row>
      <xdr:rowOff>40786</xdr:rowOff>
    </xdr:from>
    <xdr:to>
      <xdr:col>2</xdr:col>
      <xdr:colOff>275086</xdr:colOff>
      <xdr:row>24</xdr:row>
      <xdr:rowOff>64639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7B5A4033-B9C4-4B8F-A66C-AC5AAA738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43" r="43658" b="15042"/>
        <a:stretch>
          <a:fillRect/>
        </a:stretch>
      </xdr:blipFill>
      <xdr:spPr>
        <a:xfrm>
          <a:off x="120925" y="40786"/>
          <a:ext cx="1687686" cy="585828"/>
        </a:xfrm>
        <a:prstGeom prst="rect">
          <a:avLst/>
        </a:prstGeom>
      </xdr:spPr>
    </xdr:pic>
    <xdr:clientData/>
  </xdr:twoCellAnchor>
  <xdr:twoCellAnchor editAs="oneCell">
    <xdr:from>
      <xdr:col>2</xdr:col>
      <xdr:colOff>105447</xdr:colOff>
      <xdr:row>21</xdr:row>
      <xdr:rowOff>23631</xdr:rowOff>
    </xdr:from>
    <xdr:to>
      <xdr:col>2</xdr:col>
      <xdr:colOff>644036</xdr:colOff>
      <xdr:row>23</xdr:row>
      <xdr:rowOff>150622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2192E2-0B33-4F2C-8E40-84A68C84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897" y="23631"/>
          <a:ext cx="538589" cy="507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os%20Financieros\2023\Importar_4toTrimestre_2023_12_Version20mar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1A"/>
      <sheetName val="F6A"/>
      <sheetName val="F2"/>
      <sheetName val="F16"/>
      <sheetName val="F3"/>
      <sheetName val="F9-IDP"/>
      <sheetName val="F5"/>
      <sheetName val="F9-EDP"/>
      <sheetName val="F11"/>
      <sheetName val="F7"/>
      <sheetName val="F8"/>
      <sheetName val="F17"/>
      <sheetName val="F18"/>
      <sheetName val="F19"/>
      <sheetName val="EN"/>
      <sheetName val="ID"/>
      <sheetName val="GCP"/>
      <sheetName val="PPI"/>
      <sheetName val="F4A1"/>
      <sheetName val="F4A2"/>
      <sheetName val="F22"/>
      <sheetName val="F18A"/>
      <sheetName val="F19A"/>
      <sheetName val="F21"/>
      <sheetName val="F1LDF"/>
      <sheetName val="F7B"/>
      <sheetName val="F8B"/>
      <sheetName val="F9-IAO"/>
      <sheetName val="F10"/>
      <sheetName val="F13"/>
      <sheetName val="F23"/>
      <sheetName val="F1"/>
      <sheetName val="F6"/>
      <sheetName val="F7A"/>
      <sheetName val="F12"/>
    </sheetNames>
    <sheetDataSet>
      <sheetData sheetId="0"/>
      <sheetData sheetId="1"/>
      <sheetData sheetId="2">
        <row r="1">
          <cell r="AP1" t="str">
            <v>Del 1° de Enero al 31 de Diciembre de 2023</v>
          </cell>
        </row>
        <row r="2">
          <cell r="A2" t="str">
            <v>Instituto Jalisciense de Cancerología</v>
          </cell>
        </row>
      </sheetData>
      <sheetData sheetId="3">
        <row r="5">
          <cell r="C5">
            <v>7373545.7400000002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Del 1° de Enero al 31 de Diciembre de 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6376-511F-4FFF-8BD0-7EDD58CF3EEF}">
  <dimension ref="A1:BN751"/>
  <sheetViews>
    <sheetView showGridLines="0" tabSelected="1" workbookViewId="0">
      <selection activeCell="AG19" sqref="AG19"/>
    </sheetView>
  </sheetViews>
  <sheetFormatPr baseColWidth="10" defaultColWidth="14.42578125" defaultRowHeight="15" x14ac:dyDescent="0.25"/>
  <cols>
    <col min="1" max="1" width="7" customWidth="1"/>
    <col min="2" max="11" width="2.85546875" customWidth="1"/>
    <col min="12" max="25" width="2.28515625" customWidth="1"/>
    <col min="26" max="30" width="2.85546875" customWidth="1"/>
    <col min="31" max="31" width="4.28515625" customWidth="1"/>
    <col min="32" max="32" width="21.42578125" customWidth="1"/>
    <col min="33" max="33" width="21" customWidth="1"/>
    <col min="34" max="34" width="7" customWidth="1"/>
    <col min="35" max="51" width="2.85546875" customWidth="1"/>
    <col min="52" max="64" width="2.140625" customWidth="1"/>
    <col min="65" max="65" width="22.85546875" customWidth="1"/>
    <col min="66" max="66" width="21.7109375" customWidth="1"/>
  </cols>
  <sheetData>
    <row r="1" spans="1:66" ht="23.25" x14ac:dyDescent="0.35">
      <c r="A1" s="1"/>
      <c r="B1" s="146" t="str">
        <f>[1]Validacion!A2</f>
        <v>Instituto Jalisciense de Cancerología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</row>
    <row r="2" spans="1:66" ht="21" x14ac:dyDescent="0.35">
      <c r="A2" s="1"/>
      <c r="B2" s="148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</row>
    <row r="3" spans="1:66" ht="18.75" x14ac:dyDescent="0.3">
      <c r="A3" s="1"/>
      <c r="B3" s="149" t="str">
        <f>+[1]Validacion!AP1</f>
        <v>Del 1° de Enero al 31 de Diciembre de 2023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</row>
    <row r="4" spans="1:66" ht="15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ht="21" x14ac:dyDescent="0.35">
      <c r="A5" s="5" t="s">
        <v>1</v>
      </c>
      <c r="B5" s="150" t="s">
        <v>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5">
        <v>2023</v>
      </c>
      <c r="AG5" s="5">
        <v>2022</v>
      </c>
      <c r="AH5" s="5" t="s">
        <v>3</v>
      </c>
      <c r="AI5" s="150" t="s">
        <v>2</v>
      </c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5">
        <v>2023</v>
      </c>
      <c r="BN5" s="5">
        <v>2022</v>
      </c>
    </row>
    <row r="6" spans="1:66" ht="15" customHeight="1" x14ac:dyDescent="0.25">
      <c r="A6" s="6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7"/>
      <c r="AG6" s="7"/>
      <c r="AH6" s="8"/>
      <c r="AI6" s="144" t="s">
        <v>5</v>
      </c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7"/>
      <c r="BN6" s="7"/>
    </row>
    <row r="7" spans="1:66" ht="15" customHeight="1" x14ac:dyDescent="0.25">
      <c r="A7" s="9"/>
      <c r="B7" s="152" t="s">
        <v>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0"/>
      <c r="AG7" s="10"/>
      <c r="AH7" s="11"/>
      <c r="AI7" s="152" t="s">
        <v>7</v>
      </c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2"/>
      <c r="BN7" s="12"/>
    </row>
    <row r="8" spans="1:66" ht="15" customHeight="1" x14ac:dyDescent="0.25">
      <c r="A8" s="9"/>
      <c r="B8" s="154" t="s">
        <v>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3">
        <v>2285806.9899999998</v>
      </c>
      <c r="AG8" s="13">
        <v>7373545.7400000002</v>
      </c>
      <c r="AH8" s="11"/>
      <c r="AI8" s="154" t="s">
        <v>9</v>
      </c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3">
        <v>181212281.36000001</v>
      </c>
      <c r="BN8" s="13">
        <v>153224042.97</v>
      </c>
    </row>
    <row r="9" spans="1:66" ht="15" customHeight="1" x14ac:dyDescent="0.25">
      <c r="A9" s="9"/>
      <c r="B9" s="154" t="s">
        <v>10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3">
        <v>99133.169999999984</v>
      </c>
      <c r="AG9" s="13">
        <v>21225.899999999998</v>
      </c>
      <c r="AH9" s="13"/>
      <c r="AI9" s="154" t="s">
        <v>11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3">
        <v>0</v>
      </c>
      <c r="BN9" s="13">
        <v>0</v>
      </c>
    </row>
    <row r="10" spans="1:66" ht="15" customHeight="1" x14ac:dyDescent="0.25">
      <c r="A10" s="9"/>
      <c r="B10" s="154" t="s">
        <v>12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3">
        <v>12736199.630000001</v>
      </c>
      <c r="AG10" s="13">
        <v>12736199.630000001</v>
      </c>
      <c r="AH10" s="13"/>
      <c r="AI10" s="154" t="s">
        <v>13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3">
        <v>0</v>
      </c>
      <c r="BN10" s="13">
        <v>0</v>
      </c>
    </row>
    <row r="11" spans="1:66" ht="15" customHeight="1" x14ac:dyDescent="0.25">
      <c r="A11" s="9"/>
      <c r="B11" s="154" t="s">
        <v>14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3">
        <v>0</v>
      </c>
      <c r="AG11" s="13">
        <v>0</v>
      </c>
      <c r="AH11" s="13"/>
      <c r="AI11" s="154" t="s">
        <v>15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3">
        <v>0</v>
      </c>
      <c r="BN11" s="13">
        <v>0</v>
      </c>
    </row>
    <row r="12" spans="1:66" ht="15" customHeight="1" x14ac:dyDescent="0.25">
      <c r="A12" s="9"/>
      <c r="B12" s="154" t="s">
        <v>16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3">
        <v>101068013.11</v>
      </c>
      <c r="AG12" s="13">
        <v>97967246.349999994</v>
      </c>
      <c r="AH12" s="13"/>
      <c r="AI12" s="154" t="s">
        <v>17</v>
      </c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3">
        <v>0</v>
      </c>
      <c r="BN12" s="13">
        <v>0</v>
      </c>
    </row>
    <row r="13" spans="1:66" ht="15" customHeight="1" x14ac:dyDescent="0.25">
      <c r="A13" s="9"/>
      <c r="B13" s="154" t="s">
        <v>18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3">
        <v>0</v>
      </c>
      <c r="AG13" s="13">
        <v>0</v>
      </c>
      <c r="AH13" s="13"/>
      <c r="AI13" s="154" t="s">
        <v>19</v>
      </c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3">
        <v>1218</v>
      </c>
      <c r="BN13" s="13">
        <v>1218</v>
      </c>
    </row>
    <row r="14" spans="1:66" ht="15" customHeight="1" x14ac:dyDescent="0.25">
      <c r="A14" s="9"/>
      <c r="B14" s="154" t="s">
        <v>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4">
        <v>0</v>
      </c>
      <c r="AG14" s="14">
        <v>0</v>
      </c>
      <c r="AH14" s="13"/>
      <c r="AI14" s="154" t="s">
        <v>21</v>
      </c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3">
        <v>0</v>
      </c>
      <c r="BN14" s="13">
        <v>0</v>
      </c>
    </row>
    <row r="15" spans="1:66" ht="15" customHeight="1" x14ac:dyDescent="0.25">
      <c r="A15" s="15"/>
      <c r="B15" s="155" t="s">
        <v>22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6">
        <f t="shared" ref="AF15:AG15" si="0">AF8+AF9+AF10+AF11+AF12+AF13+AF14</f>
        <v>116189152.90000001</v>
      </c>
      <c r="AG15" s="16">
        <f t="shared" si="0"/>
        <v>118098217.62</v>
      </c>
      <c r="AH15" s="13"/>
      <c r="AI15" s="154" t="s">
        <v>23</v>
      </c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4">
        <v>0</v>
      </c>
      <c r="BN15" s="14">
        <v>0</v>
      </c>
    </row>
    <row r="16" spans="1:66" ht="15" customHeight="1" x14ac:dyDescent="0.25">
      <c r="A16" s="9"/>
      <c r="B16" s="152" t="s">
        <v>24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6"/>
      <c r="AG16" s="16"/>
      <c r="AH16" s="13"/>
      <c r="AI16" s="156" t="s">
        <v>25</v>
      </c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6">
        <f t="shared" ref="BM16:BN16" si="1">BM8+BM9+BM10+BM11+BM12+BM13+BM14+BM15</f>
        <v>181213499.36000001</v>
      </c>
      <c r="BN16" s="16">
        <f t="shared" si="1"/>
        <v>153225260.97</v>
      </c>
    </row>
    <row r="17" spans="1:66" ht="15" customHeight="1" x14ac:dyDescent="0.25">
      <c r="A17" s="9"/>
      <c r="B17" s="154" t="s">
        <v>26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3">
        <v>0</v>
      </c>
      <c r="AG17" s="13">
        <v>0</v>
      </c>
      <c r="AH17" s="13"/>
      <c r="AI17" s="152" t="s">
        <v>27</v>
      </c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0"/>
      <c r="BN17" s="10"/>
    </row>
    <row r="18" spans="1:66" ht="15" customHeight="1" x14ac:dyDescent="0.25">
      <c r="A18" s="9"/>
      <c r="B18" s="154" t="s">
        <v>28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3">
        <v>41108.01</v>
      </c>
      <c r="AG18" s="13">
        <v>41108.01</v>
      </c>
      <c r="AH18" s="11"/>
      <c r="AI18" s="154" t="s">
        <v>29</v>
      </c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3">
        <v>0</v>
      </c>
      <c r="BN18" s="13">
        <v>0</v>
      </c>
    </row>
    <row r="19" spans="1:66" ht="15" customHeight="1" x14ac:dyDescent="0.25">
      <c r="A19" s="9"/>
      <c r="B19" s="154" t="s">
        <v>30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3">
        <v>280157996.81999999</v>
      </c>
      <c r="AG19" s="13">
        <v>260858496.81999999</v>
      </c>
      <c r="AH19" s="13"/>
      <c r="AI19" s="154" t="s">
        <v>31</v>
      </c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3">
        <v>0</v>
      </c>
      <c r="BN19" s="13">
        <v>0</v>
      </c>
    </row>
    <row r="20" spans="1:66" ht="15" customHeight="1" x14ac:dyDescent="0.25">
      <c r="A20" s="9"/>
      <c r="B20" s="154" t="s">
        <v>32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3">
        <v>293144767.30000001</v>
      </c>
      <c r="AG20" s="13">
        <v>191004581.31</v>
      </c>
      <c r="AH20" s="13"/>
      <c r="AI20" s="154" t="s">
        <v>33</v>
      </c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3">
        <v>0</v>
      </c>
      <c r="BN20" s="13">
        <v>0</v>
      </c>
    </row>
    <row r="21" spans="1:66" ht="15" customHeight="1" x14ac:dyDescent="0.25">
      <c r="A21" s="9"/>
      <c r="B21" s="154" t="s">
        <v>34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3">
        <v>705136.28</v>
      </c>
      <c r="AG21" s="13">
        <v>705136.28</v>
      </c>
      <c r="AH21" s="13"/>
      <c r="AI21" s="154" t="s">
        <v>35</v>
      </c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3">
        <v>0</v>
      </c>
      <c r="BN21" s="13">
        <v>0</v>
      </c>
    </row>
    <row r="22" spans="1:66" ht="15" customHeight="1" x14ac:dyDescent="0.25">
      <c r="A22" s="9"/>
      <c r="B22" s="154" t="s">
        <v>36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3">
        <v>-115167017.97999999</v>
      </c>
      <c r="AG22" s="13">
        <v>-86664972.289999992</v>
      </c>
      <c r="AH22" s="11"/>
      <c r="AI22" s="154" t="s">
        <v>37</v>
      </c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3">
        <v>0</v>
      </c>
      <c r="BN22" s="13">
        <v>0</v>
      </c>
    </row>
    <row r="23" spans="1:66" ht="15" customHeight="1" x14ac:dyDescent="0.25">
      <c r="A23" s="9"/>
      <c r="B23" s="154" t="s">
        <v>38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3">
        <v>642547.82999999996</v>
      </c>
      <c r="AG23" s="13">
        <v>642547.82999999996</v>
      </c>
      <c r="AH23" s="13"/>
      <c r="AI23" s="154" t="s">
        <v>39</v>
      </c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3">
        <v>0</v>
      </c>
      <c r="BN23" s="13">
        <v>0</v>
      </c>
    </row>
    <row r="24" spans="1:66" ht="15" customHeight="1" x14ac:dyDescent="0.25">
      <c r="A24" s="9"/>
      <c r="B24" s="154" t="s">
        <v>40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3">
        <v>0</v>
      </c>
      <c r="AG24" s="13">
        <v>0</v>
      </c>
      <c r="AH24" s="13"/>
      <c r="AI24" s="155" t="s">
        <v>41</v>
      </c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7">
        <f t="shared" ref="BM24:BN24" si="2">BM18+BM19+BM20+BM21+BM22+BM23</f>
        <v>0</v>
      </c>
      <c r="BN24" s="17">
        <f t="shared" si="2"/>
        <v>0</v>
      </c>
    </row>
    <row r="25" spans="1:66" ht="15" customHeight="1" x14ac:dyDescent="0.25">
      <c r="A25" s="9"/>
      <c r="B25" s="154" t="s">
        <v>20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4">
        <v>0</v>
      </c>
      <c r="AG25" s="14">
        <v>0</v>
      </c>
      <c r="AH25" s="18"/>
      <c r="AI25" s="157" t="s">
        <v>42</v>
      </c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9">
        <f t="shared" ref="BM25:BN25" si="3">BM16+BM24</f>
        <v>181213499.36000001</v>
      </c>
      <c r="BN25" s="19">
        <f t="shared" si="3"/>
        <v>153225260.97</v>
      </c>
    </row>
    <row r="26" spans="1:66" ht="15" customHeight="1" x14ac:dyDescent="0.25">
      <c r="A26" s="20"/>
      <c r="B26" s="158" t="s">
        <v>43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21">
        <f t="shared" ref="AF26:AG26" si="4">AF17+AF18+AF19+AF20+AF21+AF22+AF23+AF24+AF25</f>
        <v>459524538.25999993</v>
      </c>
      <c r="AG26" s="21">
        <f t="shared" si="4"/>
        <v>366586897.95999998</v>
      </c>
      <c r="AH26" s="11"/>
      <c r="AI26" s="160" t="s">
        <v>44</v>
      </c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22"/>
      <c r="BN26" s="22"/>
    </row>
    <row r="27" spans="1:66" ht="15" customHeight="1" thickBot="1" x14ac:dyDescent="0.3">
      <c r="A27" s="20"/>
      <c r="B27" s="161" t="s">
        <v>45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23">
        <f t="shared" ref="AF27:AG27" si="5">AF15+AF26</f>
        <v>575713691.15999997</v>
      </c>
      <c r="AG27" s="23">
        <f t="shared" si="5"/>
        <v>484685115.57999998</v>
      </c>
      <c r="AH27" s="13"/>
      <c r="AI27" s="152" t="s">
        <v>46</v>
      </c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24">
        <f t="shared" ref="BM27:BN27" si="6">SUM(BM28:BM30)</f>
        <v>0</v>
      </c>
      <c r="BN27" s="24">
        <f t="shared" si="6"/>
        <v>0</v>
      </c>
    </row>
    <row r="28" spans="1:66" ht="15" customHeight="1" thickTop="1" x14ac:dyDescent="0.25">
      <c r="A28" s="2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6"/>
      <c r="AH28" s="13"/>
      <c r="AI28" s="154" t="s">
        <v>47</v>
      </c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22">
        <v>0</v>
      </c>
      <c r="BN28" s="22">
        <v>0</v>
      </c>
    </row>
    <row r="29" spans="1:66" ht="15" customHeight="1" x14ac:dyDescent="0.25">
      <c r="A29" s="20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13"/>
      <c r="AI29" s="154" t="s">
        <v>48</v>
      </c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22">
        <v>0</v>
      </c>
      <c r="BN29" s="22">
        <v>0</v>
      </c>
    </row>
    <row r="30" spans="1:66" ht="15" customHeight="1" x14ac:dyDescent="0.25">
      <c r="A30" s="20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7"/>
      <c r="AG30" s="27"/>
      <c r="AH30" s="13"/>
      <c r="AI30" s="154" t="s">
        <v>49</v>
      </c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22">
        <v>0</v>
      </c>
      <c r="BN30" s="22">
        <v>0</v>
      </c>
    </row>
    <row r="31" spans="1:66" ht="15" customHeight="1" x14ac:dyDescent="0.25">
      <c r="A31" s="20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7"/>
      <c r="AG31" s="27"/>
      <c r="AH31" s="11"/>
      <c r="AI31" s="152" t="s">
        <v>50</v>
      </c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24">
        <f t="shared" ref="BM31:BN31" si="7">BM32+BM33+BM34+BM35+BM36</f>
        <v>394500191.80000001</v>
      </c>
      <c r="BN31" s="24">
        <f t="shared" si="7"/>
        <v>331459854.60999995</v>
      </c>
    </row>
    <row r="32" spans="1:66" ht="15" customHeight="1" x14ac:dyDescent="0.25">
      <c r="A32" s="20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7"/>
      <c r="AG32" s="27"/>
      <c r="AH32" s="13"/>
      <c r="AI32" s="154" t="s">
        <v>51</v>
      </c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22">
        <v>14264747.390000001</v>
      </c>
      <c r="BN32" s="22">
        <v>88461735.539999962</v>
      </c>
    </row>
    <row r="33" spans="1:66" ht="15" customHeight="1" x14ac:dyDescent="0.25">
      <c r="A33" s="20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7"/>
      <c r="AG33" s="27"/>
      <c r="AH33" s="13"/>
      <c r="AI33" s="154" t="s">
        <v>52</v>
      </c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22">
        <v>360935944.41000003</v>
      </c>
      <c r="BN33" s="22">
        <v>242998119.06999999</v>
      </c>
    </row>
    <row r="34" spans="1:66" ht="15" customHeight="1" x14ac:dyDescent="0.25">
      <c r="A34" s="20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7"/>
      <c r="AG34" s="27"/>
      <c r="AH34" s="13"/>
      <c r="AI34" s="162" t="s">
        <v>53</v>
      </c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3">
        <v>19299500</v>
      </c>
      <c r="BN34" s="13">
        <v>0</v>
      </c>
    </row>
    <row r="35" spans="1:66" ht="15" customHeight="1" x14ac:dyDescent="0.25">
      <c r="A35" s="20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7"/>
      <c r="AG35" s="27"/>
      <c r="AH35" s="11"/>
      <c r="AI35" s="162" t="s">
        <v>54</v>
      </c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3">
        <v>0</v>
      </c>
      <c r="BN35" s="13">
        <v>0</v>
      </c>
    </row>
    <row r="36" spans="1:66" ht="15" customHeight="1" x14ac:dyDescent="0.25">
      <c r="A36" s="2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7"/>
      <c r="AG36" s="27"/>
      <c r="AH36" s="13"/>
      <c r="AI36" s="162" t="s">
        <v>55</v>
      </c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3">
        <v>0</v>
      </c>
      <c r="BN36" s="13">
        <v>0</v>
      </c>
    </row>
    <row r="37" spans="1:66" ht="15" customHeight="1" x14ac:dyDescent="0.25">
      <c r="A37" s="20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7"/>
      <c r="AG37" s="27"/>
      <c r="AH37" s="13"/>
      <c r="AI37" s="152" t="s">
        <v>56</v>
      </c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24">
        <f t="shared" ref="BM37:BN37" si="8">SUM(BM38:BM39)</f>
        <v>0</v>
      </c>
      <c r="BN37" s="24">
        <f t="shared" si="8"/>
        <v>0</v>
      </c>
    </row>
    <row r="38" spans="1:66" ht="15" customHeight="1" x14ac:dyDescent="0.25">
      <c r="A38" s="20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7"/>
      <c r="AG38" s="27"/>
      <c r="AH38" s="13"/>
      <c r="AI38" s="154" t="s">
        <v>57</v>
      </c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22">
        <v>0</v>
      </c>
      <c r="BN38" s="22">
        <v>0</v>
      </c>
    </row>
    <row r="39" spans="1:66" ht="15" customHeight="1" x14ac:dyDescent="0.25">
      <c r="A39" s="20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7"/>
      <c r="AG39" s="27"/>
      <c r="AH39" s="13"/>
      <c r="AI39" s="154" t="s">
        <v>58</v>
      </c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22">
        <v>0</v>
      </c>
      <c r="BN39" s="22">
        <v>0</v>
      </c>
    </row>
    <row r="40" spans="1:66" ht="15" customHeight="1" x14ac:dyDescent="0.25">
      <c r="A40" s="2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9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1"/>
      <c r="AW40" s="31"/>
      <c r="AX40" s="31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2" t="s">
        <v>59</v>
      </c>
      <c r="BM40" s="33">
        <f t="shared" ref="BM40:BN40" si="9">BM27+BM31+BM37</f>
        <v>394500191.80000001</v>
      </c>
      <c r="BN40" s="33">
        <f t="shared" si="9"/>
        <v>331459854.60999995</v>
      </c>
    </row>
    <row r="41" spans="1:66" ht="15" customHeight="1" thickBot="1" x14ac:dyDescent="0.3">
      <c r="A41" s="20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7"/>
      <c r="AG41" s="27"/>
      <c r="AH41" s="34"/>
      <c r="AI41" s="161" t="s">
        <v>60</v>
      </c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35">
        <f t="shared" ref="BM41:BN41" si="10">BM25+BM40</f>
        <v>575713691.16000009</v>
      </c>
      <c r="BN41" s="35">
        <f t="shared" si="10"/>
        <v>484685115.57999992</v>
      </c>
    </row>
    <row r="42" spans="1:66" ht="15" customHeight="1" thickTop="1" x14ac:dyDescent="0.25">
      <c r="A42" s="20"/>
      <c r="B42" s="161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27"/>
      <c r="AG42" s="27"/>
      <c r="AH42" s="36"/>
      <c r="AI42" s="161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37"/>
      <c r="BN42" s="37"/>
    </row>
    <row r="43" spans="1:66" ht="15" customHeight="1" x14ac:dyDescent="0.25">
      <c r="A43" s="20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9"/>
      <c r="AG43" s="39"/>
      <c r="AH43" s="34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40"/>
      <c r="BN43" s="39"/>
    </row>
    <row r="44" spans="1:66" ht="15" customHeight="1" x14ac:dyDescent="0.3">
      <c r="A44" s="1"/>
      <c r="B44" s="41" t="s">
        <v>61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39"/>
      <c r="AG44" s="39"/>
      <c r="AH44" s="34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9"/>
      <c r="BN44" s="39"/>
    </row>
    <row r="45" spans="1:66" ht="15" customHeight="1" x14ac:dyDescent="0.25">
      <c r="A45" s="20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9"/>
      <c r="AG45" s="39"/>
      <c r="AH45" s="34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40"/>
      <c r="BN45" s="39"/>
    </row>
    <row r="46" spans="1:66" ht="15" customHeight="1" x14ac:dyDescent="0.25">
      <c r="A46" s="2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9"/>
      <c r="AG46" s="39"/>
      <c r="AH46" s="34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40"/>
      <c r="BN46" s="39"/>
    </row>
    <row r="47" spans="1:66" ht="15" customHeight="1" x14ac:dyDescent="0.25">
      <c r="A47" s="20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39"/>
      <c r="AH47" s="34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40"/>
      <c r="BN47" s="39"/>
    </row>
    <row r="48" spans="1:66" ht="11.25" customHeight="1" x14ac:dyDescent="0.25">
      <c r="A48" s="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9"/>
      <c r="AG48" s="39"/>
      <c r="AH48" s="39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9"/>
      <c r="BN48" s="39"/>
    </row>
    <row r="49" spans="1:66" ht="11.25" customHeight="1" x14ac:dyDescent="0.25">
      <c r="A49" s="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9"/>
      <c r="AG49" s="39"/>
      <c r="AH49" s="39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9"/>
      <c r="BN49" s="39"/>
    </row>
    <row r="50" spans="1:66" ht="11.25" customHeight="1" x14ac:dyDescent="0.25">
      <c r="A50" s="1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9"/>
      <c r="AG50" s="39"/>
      <c r="AH50" s="39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9"/>
      <c r="BN50" s="39"/>
    </row>
    <row r="51" spans="1:66" ht="11.25" customHeight="1" x14ac:dyDescent="0.25">
      <c r="A51" s="1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9"/>
      <c r="AG51" s="39"/>
      <c r="AH51" s="39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9"/>
      <c r="BN51" s="39"/>
    </row>
    <row r="52" spans="1:66" ht="11.25" customHeight="1" x14ac:dyDescent="0.25">
      <c r="A52" s="1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39"/>
      <c r="AH52" s="39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9"/>
      <c r="BN52" s="39"/>
    </row>
    <row r="53" spans="1:66" ht="11.25" customHeight="1" x14ac:dyDescent="0.25">
      <c r="A53" s="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9"/>
      <c r="AG53" s="39"/>
      <c r="AH53" s="39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9"/>
      <c r="BN53" s="39"/>
    </row>
    <row r="54" spans="1:66" ht="11.25" customHeight="1" x14ac:dyDescent="0.25">
      <c r="A54" s="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39"/>
      <c r="AH54" s="39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9"/>
      <c r="BN54" s="39"/>
    </row>
    <row r="55" spans="1:66" ht="11.25" customHeight="1" x14ac:dyDescent="0.25">
      <c r="A55" s="1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9"/>
      <c r="AG55" s="39"/>
      <c r="AH55" s="39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9"/>
      <c r="BN55" s="39"/>
    </row>
    <row r="56" spans="1:66" ht="11.25" customHeight="1" x14ac:dyDescent="0.25">
      <c r="A56" s="1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9"/>
      <c r="AG56" s="39"/>
      <c r="AH56" s="39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9"/>
      <c r="BN56" s="39"/>
    </row>
    <row r="57" spans="1:66" ht="11.25" customHeight="1" x14ac:dyDescent="0.25">
      <c r="A57" s="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9"/>
      <c r="AG57" s="39"/>
      <c r="AH57" s="39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9"/>
      <c r="BN57" s="39"/>
    </row>
    <row r="58" spans="1:66" ht="11.25" customHeight="1" x14ac:dyDescent="0.25">
      <c r="A58" s="1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9"/>
      <c r="AG58" s="39"/>
      <c r="AH58" s="39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9"/>
      <c r="BN58" s="39"/>
    </row>
    <row r="59" spans="1:66" ht="11.25" customHeight="1" x14ac:dyDescent="0.25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9"/>
      <c r="AG59" s="39"/>
      <c r="AH59" s="39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9"/>
      <c r="BN59" s="39"/>
    </row>
    <row r="60" spans="1:66" ht="11.25" customHeight="1" x14ac:dyDescent="0.25">
      <c r="A60" s="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9"/>
      <c r="AG60" s="39"/>
      <c r="AH60" s="39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9"/>
      <c r="BN60" s="39"/>
    </row>
    <row r="61" spans="1:66" ht="11.25" customHeight="1" x14ac:dyDescent="0.25">
      <c r="A61" s="1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9"/>
      <c r="AG61" s="39"/>
      <c r="AH61" s="39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9"/>
      <c r="BN61" s="39"/>
    </row>
    <row r="62" spans="1:66" ht="11.25" customHeight="1" x14ac:dyDescent="0.25">
      <c r="A62" s="1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/>
      <c r="AG62" s="39"/>
      <c r="AH62" s="39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9"/>
      <c r="BN62" s="39"/>
    </row>
    <row r="63" spans="1:66" ht="11.25" customHeight="1" x14ac:dyDescent="0.25">
      <c r="A63" s="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9"/>
      <c r="AG63" s="39"/>
      <c r="AH63" s="39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9"/>
      <c r="BN63" s="39"/>
    </row>
    <row r="64" spans="1:66" ht="11.25" customHeight="1" x14ac:dyDescent="0.25">
      <c r="A64" s="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9"/>
      <c r="AG64" s="39"/>
      <c r="AH64" s="39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9"/>
      <c r="BN64" s="39"/>
    </row>
    <row r="65" spans="1:66" ht="11.25" customHeight="1" x14ac:dyDescent="0.25">
      <c r="A65" s="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9"/>
      <c r="AG65" s="39"/>
      <c r="AH65" s="39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9"/>
      <c r="BN65" s="39"/>
    </row>
    <row r="66" spans="1:66" ht="11.25" customHeight="1" x14ac:dyDescent="0.25">
      <c r="A66" s="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39"/>
      <c r="AH66" s="39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9"/>
      <c r="BN66" s="39"/>
    </row>
    <row r="67" spans="1:66" ht="11.25" customHeight="1" x14ac:dyDescent="0.25">
      <c r="A67" s="1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9"/>
      <c r="AG67" s="39"/>
      <c r="AH67" s="39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9"/>
      <c r="BN67" s="39"/>
    </row>
    <row r="68" spans="1:66" ht="11.25" customHeight="1" x14ac:dyDescent="0.25">
      <c r="A68" s="1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39"/>
      <c r="AH68" s="39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9"/>
      <c r="BN68" s="39"/>
    </row>
    <row r="69" spans="1:66" ht="11.25" customHeight="1" x14ac:dyDescent="0.25">
      <c r="A69" s="1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9"/>
      <c r="AG69" s="39"/>
      <c r="AH69" s="39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9"/>
      <c r="BN69" s="39"/>
    </row>
    <row r="70" spans="1:66" ht="11.25" customHeight="1" x14ac:dyDescent="0.25">
      <c r="A70" s="1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9"/>
      <c r="AG70" s="39"/>
      <c r="AH70" s="39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9"/>
      <c r="BN70" s="39"/>
    </row>
    <row r="71" spans="1:66" ht="11.25" customHeight="1" x14ac:dyDescent="0.25">
      <c r="A71" s="1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9"/>
      <c r="AG71" s="39"/>
      <c r="AH71" s="39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9"/>
      <c r="BN71" s="39"/>
    </row>
    <row r="72" spans="1:66" ht="11.25" customHeight="1" x14ac:dyDescent="0.25">
      <c r="A72" s="1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9"/>
      <c r="AG72" s="39"/>
      <c r="AH72" s="39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9"/>
      <c r="BN72" s="39"/>
    </row>
    <row r="73" spans="1:66" ht="11.25" customHeight="1" x14ac:dyDescent="0.25">
      <c r="A73" s="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9"/>
      <c r="AG73" s="39"/>
      <c r="AH73" s="39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9"/>
      <c r="BN73" s="39"/>
    </row>
    <row r="74" spans="1:66" ht="11.25" customHeight="1" x14ac:dyDescent="0.25">
      <c r="A74" s="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9"/>
      <c r="AG74" s="39"/>
      <c r="AH74" s="39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9"/>
      <c r="BN74" s="39"/>
    </row>
    <row r="75" spans="1:66" ht="11.25" customHeight="1" x14ac:dyDescent="0.25">
      <c r="A75" s="1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  <c r="AG75" s="39"/>
      <c r="AH75" s="39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9"/>
      <c r="BN75" s="39"/>
    </row>
    <row r="76" spans="1:66" ht="11.25" customHeight="1" x14ac:dyDescent="0.25">
      <c r="A76" s="1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39"/>
      <c r="AH76" s="39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9"/>
      <c r="BN76" s="39"/>
    </row>
    <row r="77" spans="1:66" ht="11.25" customHeight="1" x14ac:dyDescent="0.25">
      <c r="A77" s="1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9"/>
      <c r="AG77" s="39"/>
      <c r="AH77" s="39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9"/>
      <c r="BN77" s="39"/>
    </row>
    <row r="78" spans="1:66" ht="11.25" customHeight="1" x14ac:dyDescent="0.25">
      <c r="A78" s="1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9"/>
      <c r="AG78" s="39"/>
      <c r="AH78" s="39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9"/>
      <c r="BN78" s="39"/>
    </row>
    <row r="79" spans="1:66" ht="11.25" customHeight="1" x14ac:dyDescent="0.25">
      <c r="A79" s="1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9"/>
      <c r="AG79" s="39"/>
      <c r="AH79" s="39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9"/>
      <c r="BN79" s="39"/>
    </row>
    <row r="80" spans="1:66" ht="11.25" customHeight="1" x14ac:dyDescent="0.25">
      <c r="A80" s="1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9"/>
      <c r="AG80" s="39"/>
      <c r="AH80" s="39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9"/>
      <c r="BN80" s="39"/>
    </row>
    <row r="81" spans="1:66" ht="11.25" customHeight="1" x14ac:dyDescent="0.25">
      <c r="A81" s="1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9"/>
      <c r="AG81" s="39"/>
      <c r="AH81" s="39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9"/>
      <c r="BN81" s="39"/>
    </row>
    <row r="82" spans="1:66" ht="11.25" customHeight="1" x14ac:dyDescent="0.25">
      <c r="A82" s="1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9"/>
      <c r="AG82" s="39"/>
      <c r="AH82" s="39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9"/>
      <c r="BN82" s="39"/>
    </row>
    <row r="83" spans="1:66" ht="11.25" customHeight="1" x14ac:dyDescent="0.25">
      <c r="A83" s="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9"/>
      <c r="AG83" s="39"/>
      <c r="AH83" s="39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9"/>
      <c r="BN83" s="39"/>
    </row>
    <row r="84" spans="1:66" ht="11.25" customHeight="1" x14ac:dyDescent="0.25">
      <c r="A84" s="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9"/>
      <c r="AG84" s="39"/>
      <c r="AH84" s="39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9"/>
      <c r="BN84" s="39"/>
    </row>
    <row r="85" spans="1:66" ht="11.25" customHeight="1" x14ac:dyDescent="0.25">
      <c r="A85" s="1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9"/>
      <c r="AG85" s="39"/>
      <c r="AH85" s="39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9"/>
      <c r="BN85" s="39"/>
    </row>
    <row r="86" spans="1:66" ht="11.25" customHeight="1" x14ac:dyDescent="0.25">
      <c r="A86" s="1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9"/>
      <c r="AG86" s="39"/>
      <c r="AH86" s="39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9"/>
      <c r="BN86" s="39"/>
    </row>
    <row r="87" spans="1:66" ht="11.25" customHeight="1" x14ac:dyDescent="0.25">
      <c r="A87" s="1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9"/>
      <c r="AG87" s="39"/>
      <c r="AH87" s="39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9"/>
      <c r="BN87" s="39"/>
    </row>
    <row r="88" spans="1:66" ht="11.25" customHeight="1" x14ac:dyDescent="0.25">
      <c r="A88" s="1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9"/>
      <c r="AG88" s="39"/>
      <c r="AH88" s="39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9"/>
      <c r="BN88" s="39"/>
    </row>
    <row r="89" spans="1:66" ht="11.25" customHeight="1" x14ac:dyDescent="0.25">
      <c r="A89" s="1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9"/>
      <c r="AG89" s="39"/>
      <c r="AH89" s="39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9"/>
      <c r="BN89" s="39"/>
    </row>
    <row r="90" spans="1:66" ht="11.25" customHeight="1" x14ac:dyDescent="0.25">
      <c r="A90" s="1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9"/>
      <c r="AG90" s="39"/>
      <c r="AH90" s="39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9"/>
      <c r="BN90" s="39"/>
    </row>
    <row r="91" spans="1:66" ht="11.25" customHeight="1" x14ac:dyDescent="0.25">
      <c r="A91" s="1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9"/>
      <c r="AG91" s="39"/>
      <c r="AH91" s="39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9"/>
      <c r="BN91" s="39"/>
    </row>
    <row r="92" spans="1:66" ht="11.25" customHeight="1" x14ac:dyDescent="0.25">
      <c r="A92" s="1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39"/>
      <c r="AH92" s="39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9"/>
      <c r="BN92" s="39"/>
    </row>
    <row r="93" spans="1:66" ht="11.25" customHeight="1" x14ac:dyDescent="0.25">
      <c r="A93" s="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9"/>
      <c r="AG93" s="39"/>
      <c r="AH93" s="39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9"/>
      <c r="BN93" s="39"/>
    </row>
    <row r="94" spans="1:66" ht="11.25" customHeight="1" x14ac:dyDescent="0.25">
      <c r="A94" s="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9"/>
      <c r="AG94" s="39"/>
      <c r="AH94" s="39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9"/>
      <c r="BN94" s="39"/>
    </row>
    <row r="95" spans="1:66" ht="11.25" customHeight="1" x14ac:dyDescent="0.25">
      <c r="A95" s="1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9"/>
      <c r="AG95" s="39"/>
      <c r="AH95" s="39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9"/>
      <c r="BN95" s="39"/>
    </row>
    <row r="96" spans="1:66" ht="11.25" customHeight="1" x14ac:dyDescent="0.25">
      <c r="A96" s="1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  <c r="AG96" s="39"/>
      <c r="AH96" s="39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9"/>
      <c r="BN96" s="39"/>
    </row>
    <row r="97" spans="1:66" ht="11.25" customHeight="1" x14ac:dyDescent="0.25">
      <c r="A97" s="1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9"/>
      <c r="AG97" s="39"/>
      <c r="AH97" s="39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9"/>
      <c r="BN97" s="39"/>
    </row>
    <row r="98" spans="1:66" ht="11.25" customHeight="1" x14ac:dyDescent="0.25">
      <c r="A98" s="1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9"/>
      <c r="AG98" s="39"/>
      <c r="AH98" s="39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9"/>
      <c r="BN98" s="39"/>
    </row>
    <row r="99" spans="1:66" ht="11.25" customHeight="1" x14ac:dyDescent="0.25">
      <c r="A99" s="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9"/>
      <c r="AG99" s="39"/>
      <c r="AH99" s="39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9"/>
      <c r="BN99" s="39"/>
    </row>
    <row r="100" spans="1:66" ht="11.25" customHeight="1" x14ac:dyDescent="0.25">
      <c r="A100" s="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9"/>
      <c r="AG100" s="39"/>
      <c r="AH100" s="39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9"/>
      <c r="BN100" s="39"/>
    </row>
    <row r="101" spans="1:66" ht="11.25" customHeight="1" x14ac:dyDescent="0.25">
      <c r="A101" s="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9"/>
      <c r="AG101" s="39"/>
      <c r="AH101" s="39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9"/>
      <c r="BN101" s="39"/>
    </row>
    <row r="102" spans="1:66" ht="11.25" customHeight="1" x14ac:dyDescent="0.25">
      <c r="A102" s="1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9"/>
      <c r="AG102" s="39"/>
      <c r="AH102" s="39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9"/>
      <c r="BN102" s="39"/>
    </row>
    <row r="103" spans="1:66" ht="11.25" customHeight="1" x14ac:dyDescent="0.25">
      <c r="A103" s="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9"/>
      <c r="AG103" s="39"/>
      <c r="AH103" s="39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9"/>
      <c r="BN103" s="39"/>
    </row>
    <row r="104" spans="1:66" ht="11.25" customHeight="1" x14ac:dyDescent="0.25">
      <c r="A104" s="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9"/>
      <c r="AG104" s="39"/>
      <c r="AH104" s="39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9"/>
      <c r="BN104" s="39"/>
    </row>
    <row r="105" spans="1:66" ht="11.25" customHeight="1" x14ac:dyDescent="0.25">
      <c r="A105" s="1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9"/>
      <c r="AG105" s="39"/>
      <c r="AH105" s="39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9"/>
      <c r="BN105" s="39"/>
    </row>
    <row r="106" spans="1:66" ht="11.25" customHeight="1" x14ac:dyDescent="0.25">
      <c r="A106" s="1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9"/>
      <c r="AG106" s="39"/>
      <c r="AH106" s="39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9"/>
      <c r="BN106" s="39"/>
    </row>
    <row r="107" spans="1:66" ht="11.25" customHeight="1" x14ac:dyDescent="0.25">
      <c r="A107" s="1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9"/>
      <c r="AG107" s="39"/>
      <c r="AH107" s="39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9"/>
      <c r="BN107" s="39"/>
    </row>
    <row r="108" spans="1:66" ht="11.25" customHeight="1" x14ac:dyDescent="0.25">
      <c r="A108" s="1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39"/>
      <c r="AH108" s="39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9"/>
      <c r="BN108" s="39"/>
    </row>
    <row r="109" spans="1:66" ht="11.25" customHeight="1" x14ac:dyDescent="0.25">
      <c r="A109" s="1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9"/>
      <c r="AG109" s="39"/>
      <c r="AH109" s="39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9"/>
      <c r="BN109" s="39"/>
    </row>
    <row r="110" spans="1:66" ht="11.25" customHeight="1" x14ac:dyDescent="0.25">
      <c r="A110" s="1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9"/>
      <c r="AG110" s="39"/>
      <c r="AH110" s="39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9"/>
      <c r="BN110" s="39"/>
    </row>
    <row r="111" spans="1:66" ht="11.25" customHeight="1" x14ac:dyDescent="0.25">
      <c r="A111" s="1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9"/>
      <c r="AG111" s="39"/>
      <c r="AH111" s="39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9"/>
      <c r="BN111" s="39"/>
    </row>
    <row r="112" spans="1:66" ht="11.25" customHeight="1" x14ac:dyDescent="0.25">
      <c r="A112" s="1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9"/>
      <c r="AG112" s="39"/>
      <c r="AH112" s="39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9"/>
      <c r="BN112" s="39"/>
    </row>
    <row r="113" spans="1:66" ht="11.25" customHeight="1" x14ac:dyDescent="0.25">
      <c r="A113" s="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9"/>
      <c r="AG113" s="39"/>
      <c r="AH113" s="39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9"/>
      <c r="BN113" s="39"/>
    </row>
    <row r="114" spans="1:66" ht="11.25" customHeight="1" x14ac:dyDescent="0.25">
      <c r="A114" s="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9"/>
      <c r="AG114" s="39"/>
      <c r="AH114" s="39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9"/>
      <c r="BN114" s="39"/>
    </row>
    <row r="115" spans="1:66" ht="11.25" customHeight="1" x14ac:dyDescent="0.25">
      <c r="A115" s="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9"/>
      <c r="AG115" s="39"/>
      <c r="AH115" s="39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9"/>
      <c r="BN115" s="39"/>
    </row>
    <row r="116" spans="1:66" ht="11.25" customHeight="1" x14ac:dyDescent="0.25">
      <c r="A116" s="1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9"/>
      <c r="AG116" s="39"/>
      <c r="AH116" s="39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9"/>
      <c r="BN116" s="39"/>
    </row>
    <row r="117" spans="1:66" ht="11.25" customHeight="1" x14ac:dyDescent="0.25">
      <c r="A117" s="1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9"/>
      <c r="AG117" s="39"/>
      <c r="AH117" s="39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9"/>
      <c r="BN117" s="39"/>
    </row>
    <row r="118" spans="1:66" ht="11.25" customHeight="1" x14ac:dyDescent="0.25">
      <c r="A118" s="1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9"/>
      <c r="AG118" s="39"/>
      <c r="AH118" s="39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9"/>
      <c r="BN118" s="39"/>
    </row>
    <row r="119" spans="1:66" ht="11.25" customHeight="1" x14ac:dyDescent="0.25">
      <c r="A119" s="1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9"/>
      <c r="AG119" s="39"/>
      <c r="AH119" s="39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9"/>
      <c r="BN119" s="39"/>
    </row>
    <row r="120" spans="1:66" ht="11.25" customHeight="1" x14ac:dyDescent="0.25">
      <c r="A120" s="1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9"/>
      <c r="AG120" s="39"/>
      <c r="AH120" s="39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9"/>
      <c r="BN120" s="39"/>
    </row>
    <row r="121" spans="1:66" ht="11.25" customHeight="1" x14ac:dyDescent="0.25">
      <c r="A121" s="1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9"/>
      <c r="AG121" s="39"/>
      <c r="AH121" s="39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9"/>
      <c r="BN121" s="39"/>
    </row>
    <row r="122" spans="1:66" ht="11.25" customHeight="1" x14ac:dyDescent="0.25">
      <c r="A122" s="1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9"/>
      <c r="AG122" s="39"/>
      <c r="AH122" s="39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9"/>
      <c r="BN122" s="39"/>
    </row>
    <row r="123" spans="1:66" ht="11.25" customHeight="1" x14ac:dyDescent="0.25">
      <c r="A123" s="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9"/>
      <c r="AG123" s="39"/>
      <c r="AH123" s="39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9"/>
      <c r="BN123" s="39"/>
    </row>
    <row r="124" spans="1:66" ht="11.25" customHeight="1" x14ac:dyDescent="0.25">
      <c r="A124" s="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9"/>
      <c r="AG124" s="39"/>
      <c r="AH124" s="39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9"/>
      <c r="BN124" s="39"/>
    </row>
    <row r="125" spans="1:66" ht="11.25" customHeight="1" x14ac:dyDescent="0.25">
      <c r="A125" s="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9"/>
      <c r="AG125" s="39"/>
      <c r="AH125" s="39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9"/>
      <c r="BN125" s="39"/>
    </row>
    <row r="126" spans="1:66" ht="11.25" customHeight="1" x14ac:dyDescent="0.25">
      <c r="A126" s="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9"/>
      <c r="AG126" s="39"/>
      <c r="AH126" s="39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9"/>
      <c r="BN126" s="39"/>
    </row>
    <row r="127" spans="1:66" ht="11.25" customHeight="1" x14ac:dyDescent="0.25">
      <c r="A127" s="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9"/>
      <c r="AG127" s="39"/>
      <c r="AH127" s="39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9"/>
      <c r="BN127" s="39"/>
    </row>
    <row r="128" spans="1:66" ht="11.25" customHeight="1" x14ac:dyDescent="0.25">
      <c r="A128" s="1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9"/>
      <c r="AG128" s="39"/>
      <c r="AH128" s="39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9"/>
      <c r="BN128" s="39"/>
    </row>
    <row r="129" spans="1:66" ht="11.25" customHeight="1" x14ac:dyDescent="0.25">
      <c r="A129" s="1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9"/>
      <c r="AG129" s="39"/>
      <c r="AH129" s="39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9"/>
      <c r="BN129" s="39"/>
    </row>
    <row r="130" spans="1:66" ht="11.25" customHeight="1" x14ac:dyDescent="0.25">
      <c r="A130" s="1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9"/>
      <c r="AG130" s="39"/>
      <c r="AH130" s="39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9"/>
      <c r="BN130" s="39"/>
    </row>
    <row r="131" spans="1:66" ht="11.25" customHeight="1" x14ac:dyDescent="0.25">
      <c r="A131" s="1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9"/>
      <c r="AG131" s="39"/>
      <c r="AH131" s="39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9"/>
      <c r="BN131" s="39"/>
    </row>
    <row r="132" spans="1:66" ht="11.25" customHeight="1" x14ac:dyDescent="0.25">
      <c r="A132" s="1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9"/>
      <c r="AG132" s="39"/>
      <c r="AH132" s="39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9"/>
      <c r="BN132" s="39"/>
    </row>
    <row r="133" spans="1:66" ht="11.25" customHeight="1" x14ac:dyDescent="0.25">
      <c r="A133" s="1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9"/>
      <c r="AG133" s="39"/>
      <c r="AH133" s="39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9"/>
      <c r="BN133" s="39"/>
    </row>
    <row r="134" spans="1:66" ht="11.25" customHeight="1" x14ac:dyDescent="0.25">
      <c r="A134" s="1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9"/>
      <c r="AG134" s="39"/>
      <c r="AH134" s="39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9"/>
      <c r="BN134" s="39"/>
    </row>
    <row r="135" spans="1:66" ht="11.25" customHeight="1" x14ac:dyDescent="0.25">
      <c r="A135" s="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9"/>
      <c r="AG135" s="39"/>
      <c r="AH135" s="39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9"/>
      <c r="BN135" s="39"/>
    </row>
    <row r="136" spans="1:66" ht="11.25" customHeight="1" x14ac:dyDescent="0.25">
      <c r="A136" s="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9"/>
      <c r="AG136" s="39"/>
      <c r="AH136" s="39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9"/>
      <c r="BN136" s="39"/>
    </row>
    <row r="137" spans="1:66" ht="11.25" customHeight="1" x14ac:dyDescent="0.25">
      <c r="A137" s="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9"/>
      <c r="AG137" s="39"/>
      <c r="AH137" s="39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9"/>
      <c r="BN137" s="39"/>
    </row>
    <row r="138" spans="1:66" ht="11.25" customHeight="1" x14ac:dyDescent="0.25">
      <c r="A138" s="1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9"/>
      <c r="AG138" s="39"/>
      <c r="AH138" s="39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9"/>
      <c r="BN138" s="39"/>
    </row>
    <row r="139" spans="1:66" ht="11.25" customHeight="1" x14ac:dyDescent="0.25">
      <c r="A139" s="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9"/>
      <c r="AG139" s="39"/>
      <c r="AH139" s="39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9"/>
      <c r="BN139" s="39"/>
    </row>
    <row r="140" spans="1:66" ht="11.25" customHeight="1" x14ac:dyDescent="0.25">
      <c r="A140" s="1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9"/>
      <c r="AG140" s="39"/>
      <c r="AH140" s="39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9"/>
      <c r="BN140" s="39"/>
    </row>
    <row r="141" spans="1:66" ht="11.25" customHeight="1" x14ac:dyDescent="0.25">
      <c r="A141" s="1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9"/>
      <c r="AG141" s="39"/>
      <c r="AH141" s="39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9"/>
      <c r="BN141" s="39"/>
    </row>
    <row r="142" spans="1:66" ht="11.25" customHeight="1" x14ac:dyDescent="0.25">
      <c r="A142" s="1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9"/>
      <c r="AG142" s="39"/>
      <c r="AH142" s="39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9"/>
      <c r="BN142" s="39"/>
    </row>
    <row r="143" spans="1:66" ht="11.25" customHeight="1" x14ac:dyDescent="0.25">
      <c r="A143" s="1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9"/>
      <c r="AG143" s="39"/>
      <c r="AH143" s="39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9"/>
      <c r="BN143" s="39"/>
    </row>
    <row r="144" spans="1:66" ht="11.25" customHeight="1" x14ac:dyDescent="0.25">
      <c r="A144" s="1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9"/>
      <c r="AG144" s="39"/>
      <c r="AH144" s="39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9"/>
      <c r="BN144" s="39"/>
    </row>
    <row r="145" spans="1:66" ht="11.25" customHeight="1" x14ac:dyDescent="0.25">
      <c r="A145" s="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9"/>
      <c r="AG145" s="39"/>
      <c r="AH145" s="39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9"/>
      <c r="BN145" s="39"/>
    </row>
    <row r="146" spans="1:66" ht="11.25" customHeight="1" x14ac:dyDescent="0.25">
      <c r="A146" s="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9"/>
      <c r="AG146" s="39"/>
      <c r="AH146" s="39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9"/>
      <c r="BN146" s="39"/>
    </row>
    <row r="147" spans="1:66" ht="11.25" customHeight="1" x14ac:dyDescent="0.25">
      <c r="A147" s="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9"/>
      <c r="AG147" s="39"/>
      <c r="AH147" s="39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9"/>
      <c r="BN147" s="39"/>
    </row>
    <row r="148" spans="1:66" ht="11.25" customHeight="1" x14ac:dyDescent="0.25">
      <c r="A148" s="1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9"/>
      <c r="AG148" s="39"/>
      <c r="AH148" s="39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9"/>
      <c r="BN148" s="39"/>
    </row>
    <row r="149" spans="1:66" ht="11.25" customHeight="1" x14ac:dyDescent="0.25">
      <c r="A149" s="1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9"/>
      <c r="AG149" s="39"/>
      <c r="AH149" s="39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9"/>
      <c r="BN149" s="39"/>
    </row>
    <row r="150" spans="1:66" ht="11.25" customHeight="1" x14ac:dyDescent="0.25">
      <c r="A150" s="1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9"/>
      <c r="AG150" s="39"/>
      <c r="AH150" s="39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9"/>
      <c r="BN150" s="39"/>
    </row>
    <row r="151" spans="1:66" ht="11.25" customHeight="1" x14ac:dyDescent="0.25">
      <c r="A151" s="1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9"/>
      <c r="AG151" s="39"/>
      <c r="AH151" s="39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9"/>
      <c r="BN151" s="39"/>
    </row>
    <row r="152" spans="1:66" ht="11.25" customHeight="1" x14ac:dyDescent="0.25">
      <c r="A152" s="1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9"/>
      <c r="AG152" s="39"/>
      <c r="AH152" s="39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9"/>
      <c r="BN152" s="39"/>
    </row>
    <row r="153" spans="1:66" ht="11.25" customHeight="1" x14ac:dyDescent="0.25">
      <c r="A153" s="1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9"/>
      <c r="AG153" s="39"/>
      <c r="AH153" s="39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9"/>
      <c r="BN153" s="39"/>
    </row>
    <row r="154" spans="1:66" ht="11.25" customHeight="1" x14ac:dyDescent="0.25">
      <c r="A154" s="1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9"/>
      <c r="AG154" s="39"/>
      <c r="AH154" s="39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9"/>
      <c r="BN154" s="39"/>
    </row>
    <row r="155" spans="1:66" ht="11.25" customHeight="1" x14ac:dyDescent="0.25">
      <c r="A155" s="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9"/>
      <c r="AG155" s="39"/>
      <c r="AH155" s="39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9"/>
      <c r="BN155" s="39"/>
    </row>
    <row r="156" spans="1:66" ht="11.25" customHeight="1" x14ac:dyDescent="0.25">
      <c r="A156" s="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9"/>
      <c r="AG156" s="39"/>
      <c r="AH156" s="39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9"/>
      <c r="BN156" s="39"/>
    </row>
    <row r="157" spans="1:66" ht="11.25" customHeight="1" x14ac:dyDescent="0.25">
      <c r="A157" s="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9"/>
      <c r="AG157" s="39"/>
      <c r="AH157" s="39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9"/>
      <c r="BN157" s="39"/>
    </row>
    <row r="158" spans="1:66" ht="11.25" customHeight="1" x14ac:dyDescent="0.25">
      <c r="A158" s="1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9"/>
      <c r="AG158" s="39"/>
      <c r="AH158" s="39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9"/>
      <c r="BN158" s="39"/>
    </row>
    <row r="159" spans="1:66" ht="11.25" customHeight="1" x14ac:dyDescent="0.25">
      <c r="A159" s="1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9"/>
      <c r="AG159" s="39"/>
      <c r="AH159" s="39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9"/>
      <c r="BN159" s="39"/>
    </row>
    <row r="160" spans="1:66" ht="11.25" customHeight="1" x14ac:dyDescent="0.25">
      <c r="A160" s="1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9"/>
      <c r="AG160" s="39"/>
      <c r="AH160" s="39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9"/>
      <c r="BN160" s="39"/>
    </row>
    <row r="161" spans="1:66" ht="11.25" customHeight="1" x14ac:dyDescent="0.25">
      <c r="A161" s="1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9"/>
      <c r="AG161" s="39"/>
      <c r="AH161" s="39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9"/>
      <c r="BN161" s="39"/>
    </row>
    <row r="162" spans="1:66" ht="11.25" customHeight="1" x14ac:dyDescent="0.25">
      <c r="A162" s="1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9"/>
      <c r="AG162" s="39"/>
      <c r="AH162" s="39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9"/>
      <c r="BN162" s="39"/>
    </row>
    <row r="163" spans="1:66" ht="11.25" customHeight="1" x14ac:dyDescent="0.25">
      <c r="A163" s="1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9"/>
      <c r="AG163" s="39"/>
      <c r="AH163" s="39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9"/>
      <c r="BN163" s="39"/>
    </row>
    <row r="164" spans="1:66" ht="11.25" customHeight="1" x14ac:dyDescent="0.25">
      <c r="A164" s="1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9"/>
      <c r="AG164" s="39"/>
      <c r="AH164" s="39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9"/>
      <c r="BN164" s="39"/>
    </row>
    <row r="165" spans="1:66" ht="11.25" customHeight="1" x14ac:dyDescent="0.25">
      <c r="A165" s="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9"/>
      <c r="AG165" s="39"/>
      <c r="AH165" s="39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9"/>
      <c r="BN165" s="39"/>
    </row>
    <row r="166" spans="1:66" ht="11.25" customHeight="1" x14ac:dyDescent="0.25">
      <c r="A166" s="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9"/>
      <c r="AG166" s="39"/>
      <c r="AH166" s="39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9"/>
      <c r="BN166" s="39"/>
    </row>
    <row r="167" spans="1:66" ht="11.25" customHeight="1" x14ac:dyDescent="0.25">
      <c r="A167" s="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9"/>
      <c r="AG167" s="39"/>
      <c r="AH167" s="39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9"/>
      <c r="BN167" s="39"/>
    </row>
    <row r="168" spans="1:66" ht="11.25" customHeight="1" x14ac:dyDescent="0.25">
      <c r="A168" s="1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9"/>
      <c r="AG168" s="39"/>
      <c r="AH168" s="39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9"/>
      <c r="BN168" s="39"/>
    </row>
    <row r="169" spans="1:66" ht="11.25" customHeight="1" x14ac:dyDescent="0.25">
      <c r="A169" s="1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9"/>
      <c r="AG169" s="39"/>
      <c r="AH169" s="39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9"/>
      <c r="BN169" s="39"/>
    </row>
    <row r="170" spans="1:66" ht="11.25" customHeight="1" x14ac:dyDescent="0.25">
      <c r="A170" s="1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9"/>
      <c r="AG170" s="39"/>
      <c r="AH170" s="39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9"/>
      <c r="BN170" s="39"/>
    </row>
    <row r="171" spans="1:66" ht="11.25" customHeight="1" x14ac:dyDescent="0.25">
      <c r="A171" s="1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9"/>
      <c r="AG171" s="39"/>
      <c r="AH171" s="39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9"/>
      <c r="BN171" s="39"/>
    </row>
    <row r="172" spans="1:66" ht="11.25" customHeight="1" x14ac:dyDescent="0.25">
      <c r="A172" s="1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9"/>
      <c r="AG172" s="39"/>
      <c r="AH172" s="39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9"/>
      <c r="BN172" s="39"/>
    </row>
    <row r="173" spans="1:66" ht="11.25" customHeight="1" x14ac:dyDescent="0.25">
      <c r="A173" s="1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9"/>
      <c r="AG173" s="39"/>
      <c r="AH173" s="39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9"/>
      <c r="BN173" s="39"/>
    </row>
    <row r="174" spans="1:66" ht="11.25" customHeight="1" x14ac:dyDescent="0.25">
      <c r="A174" s="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9"/>
      <c r="AG174" s="39"/>
      <c r="AH174" s="39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9"/>
      <c r="BN174" s="39"/>
    </row>
    <row r="175" spans="1:66" ht="11.25" customHeight="1" x14ac:dyDescent="0.25">
      <c r="A175" s="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9"/>
      <c r="AG175" s="39"/>
      <c r="AH175" s="39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9"/>
      <c r="BN175" s="39"/>
    </row>
    <row r="176" spans="1:66" ht="11.25" customHeight="1" x14ac:dyDescent="0.25">
      <c r="A176" s="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9"/>
      <c r="AG176" s="39"/>
      <c r="AH176" s="39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9"/>
      <c r="BN176" s="39"/>
    </row>
    <row r="177" spans="1:66" ht="11.25" customHeight="1" x14ac:dyDescent="0.25">
      <c r="A177" s="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9"/>
      <c r="AG177" s="39"/>
      <c r="AH177" s="39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9"/>
      <c r="BN177" s="39"/>
    </row>
    <row r="178" spans="1:66" ht="11.25" customHeight="1" x14ac:dyDescent="0.25">
      <c r="A178" s="1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9"/>
      <c r="AG178" s="39"/>
      <c r="AH178" s="39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9"/>
      <c r="BN178" s="39"/>
    </row>
    <row r="179" spans="1:66" ht="11.25" customHeight="1" x14ac:dyDescent="0.25">
      <c r="A179" s="1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9"/>
      <c r="AG179" s="39"/>
      <c r="AH179" s="39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9"/>
      <c r="BN179" s="39"/>
    </row>
    <row r="180" spans="1:66" ht="11.25" customHeight="1" x14ac:dyDescent="0.25">
      <c r="A180" s="1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9"/>
      <c r="AG180" s="39"/>
      <c r="AH180" s="39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9"/>
      <c r="BN180" s="39"/>
    </row>
    <row r="181" spans="1:66" ht="11.25" customHeight="1" x14ac:dyDescent="0.25">
      <c r="A181" s="1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9"/>
      <c r="AG181" s="39"/>
      <c r="AH181" s="39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9"/>
      <c r="BN181" s="39"/>
    </row>
    <row r="182" spans="1:66" ht="11.25" customHeight="1" x14ac:dyDescent="0.25">
      <c r="A182" s="1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9"/>
      <c r="AG182" s="39"/>
      <c r="AH182" s="39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9"/>
      <c r="BN182" s="39"/>
    </row>
    <row r="183" spans="1:66" ht="11.25" customHeight="1" x14ac:dyDescent="0.25">
      <c r="A183" s="1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9"/>
      <c r="AG183" s="39"/>
      <c r="AH183" s="39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9"/>
      <c r="BN183" s="39"/>
    </row>
    <row r="184" spans="1:66" ht="11.25" customHeight="1" x14ac:dyDescent="0.25">
      <c r="A184" s="1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9"/>
      <c r="AG184" s="39"/>
      <c r="AH184" s="39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9"/>
      <c r="BN184" s="39"/>
    </row>
    <row r="185" spans="1:66" ht="11.25" customHeight="1" x14ac:dyDescent="0.25">
      <c r="A185" s="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9"/>
      <c r="AG185" s="39"/>
      <c r="AH185" s="39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9"/>
      <c r="BN185" s="39"/>
    </row>
    <row r="186" spans="1:66" ht="11.25" customHeight="1" x14ac:dyDescent="0.25">
      <c r="A186" s="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9"/>
      <c r="AG186" s="39"/>
      <c r="AH186" s="39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9"/>
      <c r="BN186" s="39"/>
    </row>
    <row r="187" spans="1:66" ht="11.25" customHeight="1" x14ac:dyDescent="0.25">
      <c r="A187" s="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9"/>
      <c r="AG187" s="39"/>
      <c r="AH187" s="39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9"/>
      <c r="BN187" s="39"/>
    </row>
    <row r="188" spans="1:66" ht="11.25" customHeight="1" x14ac:dyDescent="0.25">
      <c r="A188" s="1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9"/>
      <c r="AG188" s="39"/>
      <c r="AH188" s="39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9"/>
      <c r="BN188" s="39"/>
    </row>
    <row r="189" spans="1:66" ht="11.25" customHeight="1" x14ac:dyDescent="0.25">
      <c r="A189" s="1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9"/>
      <c r="AG189" s="39"/>
      <c r="AH189" s="39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9"/>
      <c r="BN189" s="39"/>
    </row>
    <row r="190" spans="1:66" ht="11.25" customHeight="1" x14ac:dyDescent="0.25">
      <c r="A190" s="1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9"/>
      <c r="AG190" s="39"/>
      <c r="AH190" s="39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9"/>
      <c r="BN190" s="39"/>
    </row>
    <row r="191" spans="1:66" ht="11.25" customHeight="1" x14ac:dyDescent="0.25">
      <c r="A191" s="1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9"/>
      <c r="AG191" s="39"/>
      <c r="AH191" s="39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9"/>
      <c r="BN191" s="39"/>
    </row>
    <row r="192" spans="1:66" ht="11.25" customHeight="1" x14ac:dyDescent="0.25">
      <c r="A192" s="1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9"/>
      <c r="AG192" s="39"/>
      <c r="AH192" s="39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9"/>
      <c r="BN192" s="39"/>
    </row>
    <row r="193" spans="1:66" ht="11.25" customHeight="1" x14ac:dyDescent="0.25">
      <c r="A193" s="1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9"/>
      <c r="AG193" s="39"/>
      <c r="AH193" s="39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9"/>
      <c r="BN193" s="39"/>
    </row>
    <row r="194" spans="1:66" ht="11.25" customHeight="1" x14ac:dyDescent="0.25">
      <c r="A194" s="1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9"/>
      <c r="AG194" s="39"/>
      <c r="AH194" s="39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9"/>
      <c r="BN194" s="39"/>
    </row>
    <row r="195" spans="1:66" ht="11.25" customHeight="1" x14ac:dyDescent="0.25">
      <c r="A195" s="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9"/>
      <c r="AG195" s="39"/>
      <c r="AH195" s="39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9"/>
      <c r="BN195" s="39"/>
    </row>
    <row r="196" spans="1:66" ht="11.25" customHeight="1" x14ac:dyDescent="0.25">
      <c r="A196" s="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9"/>
      <c r="AG196" s="39"/>
      <c r="AH196" s="39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9"/>
      <c r="BN196" s="39"/>
    </row>
    <row r="197" spans="1:66" ht="11.25" customHeight="1" x14ac:dyDescent="0.25">
      <c r="A197" s="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9"/>
      <c r="AG197" s="39"/>
      <c r="AH197" s="39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9"/>
      <c r="BN197" s="39"/>
    </row>
    <row r="198" spans="1:66" ht="11.25" customHeight="1" x14ac:dyDescent="0.25">
      <c r="A198" s="1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9"/>
      <c r="AG198" s="39"/>
      <c r="AH198" s="39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9"/>
      <c r="BN198" s="39"/>
    </row>
    <row r="199" spans="1:66" ht="11.25" customHeight="1" x14ac:dyDescent="0.25">
      <c r="A199" s="1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9"/>
      <c r="AG199" s="39"/>
      <c r="AH199" s="39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9"/>
      <c r="BN199" s="39"/>
    </row>
    <row r="200" spans="1:66" ht="11.25" customHeight="1" x14ac:dyDescent="0.25">
      <c r="A200" s="1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9"/>
      <c r="AG200" s="39"/>
      <c r="AH200" s="39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9"/>
      <c r="BN200" s="39"/>
    </row>
    <row r="201" spans="1:66" ht="11.25" customHeight="1" x14ac:dyDescent="0.25">
      <c r="A201" s="1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9"/>
      <c r="AG201" s="39"/>
      <c r="AH201" s="39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9"/>
      <c r="BN201" s="39"/>
    </row>
    <row r="202" spans="1:66" ht="11.25" customHeight="1" x14ac:dyDescent="0.25">
      <c r="A202" s="1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9"/>
      <c r="AG202" s="39"/>
      <c r="AH202" s="39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9"/>
      <c r="BN202" s="39"/>
    </row>
    <row r="203" spans="1:66" ht="11.25" customHeight="1" x14ac:dyDescent="0.25">
      <c r="A203" s="1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9"/>
      <c r="AG203" s="39"/>
      <c r="AH203" s="39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9"/>
      <c r="BN203" s="39"/>
    </row>
    <row r="204" spans="1:66" ht="11.25" customHeight="1" x14ac:dyDescent="0.25">
      <c r="A204" s="1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9"/>
      <c r="AG204" s="39"/>
      <c r="AH204" s="39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9"/>
      <c r="BN204" s="39"/>
    </row>
    <row r="205" spans="1:66" ht="11.25" customHeight="1" x14ac:dyDescent="0.25">
      <c r="A205" s="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9"/>
      <c r="AG205" s="39"/>
      <c r="AH205" s="39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9"/>
      <c r="BN205" s="39"/>
    </row>
    <row r="206" spans="1:66" ht="11.25" customHeight="1" x14ac:dyDescent="0.25">
      <c r="A206" s="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9"/>
      <c r="AG206" s="39"/>
      <c r="AH206" s="39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9"/>
      <c r="BN206" s="39"/>
    </row>
    <row r="207" spans="1:66" ht="11.25" customHeight="1" x14ac:dyDescent="0.25">
      <c r="A207" s="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9"/>
      <c r="AG207" s="39"/>
      <c r="AH207" s="39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9"/>
      <c r="BN207" s="39"/>
    </row>
    <row r="208" spans="1:66" ht="11.25" customHeight="1" x14ac:dyDescent="0.25">
      <c r="A208" s="1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9"/>
      <c r="AG208" s="39"/>
      <c r="AH208" s="39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9"/>
      <c r="BN208" s="39"/>
    </row>
    <row r="209" spans="1:66" ht="11.25" customHeight="1" x14ac:dyDescent="0.25">
      <c r="A209" s="1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9"/>
      <c r="AG209" s="39"/>
      <c r="AH209" s="39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9"/>
      <c r="BN209" s="39"/>
    </row>
    <row r="210" spans="1:66" ht="11.25" customHeight="1" x14ac:dyDescent="0.25">
      <c r="A210" s="1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9"/>
      <c r="AG210" s="39"/>
      <c r="AH210" s="39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9"/>
      <c r="BN210" s="39"/>
    </row>
    <row r="211" spans="1:66" ht="11.25" customHeight="1" x14ac:dyDescent="0.25">
      <c r="A211" s="1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9"/>
      <c r="AG211" s="39"/>
      <c r="AH211" s="39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9"/>
      <c r="BN211" s="39"/>
    </row>
    <row r="212" spans="1:66" ht="11.25" customHeight="1" x14ac:dyDescent="0.25">
      <c r="A212" s="1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9"/>
      <c r="AG212" s="39"/>
      <c r="AH212" s="39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9"/>
      <c r="BN212" s="39"/>
    </row>
    <row r="213" spans="1:66" ht="11.25" customHeight="1" x14ac:dyDescent="0.25">
      <c r="A213" s="1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9"/>
      <c r="AG213" s="39"/>
      <c r="AH213" s="39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9"/>
      <c r="BN213" s="39"/>
    </row>
    <row r="214" spans="1:66" ht="11.25" customHeight="1" x14ac:dyDescent="0.25">
      <c r="A214" s="1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9"/>
      <c r="AG214" s="39"/>
      <c r="AH214" s="39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9"/>
      <c r="BN214" s="39"/>
    </row>
    <row r="215" spans="1:66" ht="11.25" customHeight="1" x14ac:dyDescent="0.25">
      <c r="A215" s="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9"/>
      <c r="AG215" s="39"/>
      <c r="AH215" s="39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9"/>
      <c r="BN215" s="39"/>
    </row>
    <row r="216" spans="1:66" ht="11.25" customHeight="1" x14ac:dyDescent="0.25">
      <c r="A216" s="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9"/>
      <c r="AG216" s="39"/>
      <c r="AH216" s="39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9"/>
      <c r="BN216" s="39"/>
    </row>
    <row r="217" spans="1:66" ht="11.25" customHeight="1" x14ac:dyDescent="0.25">
      <c r="A217" s="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9"/>
      <c r="AG217" s="39"/>
      <c r="AH217" s="39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9"/>
      <c r="BN217" s="39"/>
    </row>
    <row r="218" spans="1:66" ht="11.25" customHeight="1" x14ac:dyDescent="0.25">
      <c r="A218" s="1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9"/>
      <c r="AG218" s="39"/>
      <c r="AH218" s="39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9"/>
      <c r="BN218" s="39"/>
    </row>
    <row r="219" spans="1:66" ht="11.25" customHeight="1" x14ac:dyDescent="0.25">
      <c r="A219" s="1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9"/>
      <c r="AG219" s="39"/>
      <c r="AH219" s="39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9"/>
      <c r="BN219" s="39"/>
    </row>
    <row r="220" spans="1:66" ht="11.25" customHeight="1" x14ac:dyDescent="0.25">
      <c r="A220" s="1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9"/>
      <c r="AG220" s="39"/>
      <c r="AH220" s="39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9"/>
      <c r="BN220" s="39"/>
    </row>
    <row r="221" spans="1:66" ht="11.25" customHeight="1" x14ac:dyDescent="0.25">
      <c r="A221" s="1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9"/>
      <c r="AG221" s="39"/>
      <c r="AH221" s="39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9"/>
      <c r="BN221" s="39"/>
    </row>
    <row r="222" spans="1:66" ht="11.25" customHeight="1" x14ac:dyDescent="0.25">
      <c r="A222" s="1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9"/>
      <c r="AG222" s="39"/>
      <c r="AH222" s="39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9"/>
      <c r="BN222" s="39"/>
    </row>
    <row r="223" spans="1:66" ht="11.25" customHeight="1" x14ac:dyDescent="0.25">
      <c r="A223" s="1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9"/>
      <c r="AG223" s="39"/>
      <c r="AH223" s="39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9"/>
      <c r="BN223" s="39"/>
    </row>
    <row r="224" spans="1:66" ht="11.25" customHeight="1" x14ac:dyDescent="0.25">
      <c r="A224" s="1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9"/>
      <c r="AG224" s="39"/>
      <c r="AH224" s="39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9"/>
      <c r="BN224" s="39"/>
    </row>
    <row r="225" spans="1:66" ht="11.25" customHeight="1" x14ac:dyDescent="0.25">
      <c r="A225" s="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9"/>
      <c r="AG225" s="39"/>
      <c r="AH225" s="39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9"/>
      <c r="BN225" s="39"/>
    </row>
    <row r="226" spans="1:66" ht="11.25" customHeight="1" x14ac:dyDescent="0.25">
      <c r="A226" s="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9"/>
      <c r="AG226" s="39"/>
      <c r="AH226" s="39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9"/>
      <c r="BN226" s="39"/>
    </row>
    <row r="227" spans="1:66" ht="11.25" customHeight="1" x14ac:dyDescent="0.25">
      <c r="A227" s="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9"/>
      <c r="AG227" s="39"/>
      <c r="AH227" s="39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9"/>
      <c r="BN227" s="39"/>
    </row>
    <row r="228" spans="1:66" ht="11.25" customHeight="1" x14ac:dyDescent="0.25">
      <c r="A228" s="1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9"/>
      <c r="AG228" s="39"/>
      <c r="AH228" s="39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9"/>
      <c r="BN228" s="39"/>
    </row>
    <row r="229" spans="1:66" ht="11.25" customHeight="1" x14ac:dyDescent="0.25">
      <c r="A229" s="1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9"/>
      <c r="AG229" s="39"/>
      <c r="AH229" s="39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9"/>
      <c r="BN229" s="39"/>
    </row>
    <row r="230" spans="1:66" ht="11.25" customHeight="1" x14ac:dyDescent="0.25">
      <c r="A230" s="1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9"/>
      <c r="AG230" s="39"/>
      <c r="AH230" s="39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9"/>
      <c r="BN230" s="39"/>
    </row>
    <row r="231" spans="1:66" ht="11.25" customHeight="1" x14ac:dyDescent="0.25">
      <c r="A231" s="1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9"/>
      <c r="AG231" s="39"/>
      <c r="AH231" s="39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9"/>
      <c r="BN231" s="39"/>
    </row>
    <row r="232" spans="1:66" ht="11.25" customHeight="1" x14ac:dyDescent="0.25">
      <c r="A232" s="1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9"/>
      <c r="AG232" s="39"/>
      <c r="AH232" s="39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9"/>
      <c r="BN232" s="39"/>
    </row>
    <row r="233" spans="1:66" ht="11.25" customHeight="1" x14ac:dyDescent="0.25">
      <c r="A233" s="1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9"/>
      <c r="AG233" s="39"/>
      <c r="AH233" s="39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9"/>
      <c r="BN233" s="39"/>
    </row>
    <row r="234" spans="1:66" ht="11.25" customHeight="1" x14ac:dyDescent="0.25">
      <c r="A234" s="1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9"/>
      <c r="AG234" s="39"/>
      <c r="AH234" s="39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9"/>
      <c r="BN234" s="39"/>
    </row>
    <row r="235" spans="1:66" ht="11.25" customHeight="1" x14ac:dyDescent="0.25">
      <c r="A235" s="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9"/>
      <c r="AG235" s="39"/>
      <c r="AH235" s="39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9"/>
      <c r="BN235" s="39"/>
    </row>
    <row r="236" spans="1:66" ht="11.25" customHeight="1" x14ac:dyDescent="0.25">
      <c r="A236" s="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9"/>
      <c r="AG236" s="39"/>
      <c r="AH236" s="39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9"/>
      <c r="BN236" s="39"/>
    </row>
    <row r="237" spans="1:66" ht="11.25" customHeight="1" x14ac:dyDescent="0.25">
      <c r="A237" s="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9"/>
      <c r="AG237" s="39"/>
      <c r="AH237" s="39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9"/>
      <c r="BN237" s="39"/>
    </row>
    <row r="238" spans="1:66" ht="11.25" customHeight="1" x14ac:dyDescent="0.25">
      <c r="A238" s="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9"/>
      <c r="AG238" s="39"/>
      <c r="AH238" s="39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9"/>
      <c r="BN238" s="39"/>
    </row>
    <row r="239" spans="1:66" ht="11.25" customHeight="1" x14ac:dyDescent="0.25">
      <c r="A239" s="1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9"/>
      <c r="AG239" s="39"/>
      <c r="AH239" s="39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9"/>
      <c r="BN239" s="39"/>
    </row>
    <row r="240" spans="1:66" ht="11.25" customHeight="1" x14ac:dyDescent="0.25">
      <c r="A240" s="1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9"/>
      <c r="AG240" s="39"/>
      <c r="AH240" s="39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9"/>
      <c r="BN240" s="39"/>
    </row>
    <row r="241" spans="1:66" ht="11.25" customHeight="1" x14ac:dyDescent="0.25">
      <c r="A241" s="1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9"/>
      <c r="AG241" s="39"/>
      <c r="AH241" s="39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9"/>
      <c r="BN241" s="39"/>
    </row>
    <row r="242" spans="1:66" ht="11.25" customHeight="1" x14ac:dyDescent="0.25">
      <c r="A242" s="1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9"/>
      <c r="AG242" s="39"/>
      <c r="AH242" s="39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9"/>
      <c r="BN242" s="39"/>
    </row>
    <row r="243" spans="1:66" ht="11.25" customHeight="1" x14ac:dyDescent="0.25">
      <c r="A243" s="1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9"/>
      <c r="AG243" s="39"/>
      <c r="AH243" s="39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9"/>
      <c r="BN243" s="39"/>
    </row>
    <row r="244" spans="1:66" ht="11.25" customHeight="1" x14ac:dyDescent="0.25">
      <c r="A244" s="1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9"/>
      <c r="AG244" s="39"/>
      <c r="AH244" s="39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9"/>
      <c r="BN244" s="39"/>
    </row>
    <row r="245" spans="1:66" ht="11.25" customHeight="1" x14ac:dyDescent="0.25">
      <c r="A245" s="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9"/>
      <c r="AG245" s="39"/>
      <c r="AH245" s="39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9"/>
      <c r="BN245" s="39"/>
    </row>
    <row r="246" spans="1:66" ht="11.25" customHeight="1" x14ac:dyDescent="0.25">
      <c r="A246" s="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9"/>
      <c r="AG246" s="39"/>
      <c r="AH246" s="39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9"/>
      <c r="BN246" s="39"/>
    </row>
    <row r="247" spans="1:66" ht="11.25" customHeight="1" x14ac:dyDescent="0.25">
      <c r="A247" s="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9"/>
      <c r="AG247" s="39"/>
      <c r="AH247" s="39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9"/>
      <c r="BN247" s="39"/>
    </row>
    <row r="248" spans="1:66" ht="11.25" customHeight="1" x14ac:dyDescent="0.25">
      <c r="A248" s="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9"/>
      <c r="AG248" s="39"/>
      <c r="AH248" s="39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9"/>
      <c r="BN248" s="39"/>
    </row>
    <row r="249" spans="1:66" ht="11.25" customHeight="1" x14ac:dyDescent="0.25">
      <c r="A249" s="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9"/>
      <c r="AG249" s="39"/>
      <c r="AH249" s="39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9"/>
      <c r="BN249" s="39"/>
    </row>
    <row r="250" spans="1:66" ht="11.25" customHeight="1" x14ac:dyDescent="0.25">
      <c r="A250" s="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9"/>
      <c r="AG250" s="39"/>
      <c r="AH250" s="39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9"/>
      <c r="BN250" s="39"/>
    </row>
    <row r="251" spans="1:66" ht="11.25" customHeight="1" x14ac:dyDescent="0.25">
      <c r="A251" s="1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9"/>
      <c r="AG251" s="39"/>
      <c r="AH251" s="39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9"/>
      <c r="BN251" s="39"/>
    </row>
    <row r="252" spans="1:66" ht="11.25" customHeight="1" x14ac:dyDescent="0.25">
      <c r="A252" s="1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9"/>
      <c r="AG252" s="39"/>
      <c r="AH252" s="39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9"/>
      <c r="BN252" s="39"/>
    </row>
    <row r="253" spans="1:66" ht="11.25" customHeight="1" x14ac:dyDescent="0.25">
      <c r="A253" s="1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9"/>
      <c r="AG253" s="39"/>
      <c r="AH253" s="39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9"/>
      <c r="BN253" s="39"/>
    </row>
    <row r="254" spans="1:66" ht="11.25" customHeight="1" x14ac:dyDescent="0.25">
      <c r="A254" s="1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9"/>
      <c r="AG254" s="39"/>
      <c r="AH254" s="39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9"/>
      <c r="BN254" s="39"/>
    </row>
    <row r="255" spans="1:66" ht="11.25" customHeight="1" x14ac:dyDescent="0.25">
      <c r="A255" s="1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9"/>
      <c r="AG255" s="39"/>
      <c r="AH255" s="39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9"/>
      <c r="BN255" s="39"/>
    </row>
    <row r="256" spans="1:66" ht="11.25" customHeight="1" x14ac:dyDescent="0.25">
      <c r="A256" s="1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9"/>
      <c r="AG256" s="39"/>
      <c r="AH256" s="39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9"/>
      <c r="BN256" s="39"/>
    </row>
    <row r="257" spans="1:66" ht="11.25" customHeight="1" x14ac:dyDescent="0.25">
      <c r="A257" s="1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9"/>
      <c r="AG257" s="39"/>
      <c r="AH257" s="39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9"/>
      <c r="BN257" s="39"/>
    </row>
    <row r="258" spans="1:66" ht="11.25" customHeight="1" x14ac:dyDescent="0.25">
      <c r="A258" s="1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9"/>
      <c r="AG258" s="39"/>
      <c r="AH258" s="39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9"/>
      <c r="BN258" s="39"/>
    </row>
    <row r="259" spans="1:66" ht="11.25" customHeight="1" x14ac:dyDescent="0.25">
      <c r="A259" s="1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9"/>
      <c r="AG259" s="39"/>
      <c r="AH259" s="39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9"/>
      <c r="BN259" s="39"/>
    </row>
    <row r="260" spans="1:66" ht="11.25" customHeight="1" x14ac:dyDescent="0.25">
      <c r="A260" s="1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9"/>
      <c r="AG260" s="39"/>
      <c r="AH260" s="39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9"/>
      <c r="BN260" s="39"/>
    </row>
    <row r="261" spans="1:66" ht="11.25" customHeight="1" x14ac:dyDescent="0.25">
      <c r="A261" s="1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9"/>
      <c r="AG261" s="39"/>
      <c r="AH261" s="39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9"/>
      <c r="BN261" s="39"/>
    </row>
    <row r="262" spans="1:66" ht="11.25" customHeight="1" x14ac:dyDescent="0.25">
      <c r="A262" s="1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9"/>
      <c r="AG262" s="39"/>
      <c r="AH262" s="39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9"/>
      <c r="BN262" s="39"/>
    </row>
    <row r="263" spans="1:66" ht="11.25" customHeight="1" x14ac:dyDescent="0.25">
      <c r="A263" s="1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9"/>
      <c r="AG263" s="39"/>
      <c r="AH263" s="39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9"/>
      <c r="BN263" s="39"/>
    </row>
    <row r="264" spans="1:66" ht="11.25" customHeight="1" x14ac:dyDescent="0.25">
      <c r="A264" s="1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9"/>
      <c r="AG264" s="39"/>
      <c r="AH264" s="39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9"/>
      <c r="BN264" s="39"/>
    </row>
    <row r="265" spans="1:66" ht="11.25" customHeight="1" x14ac:dyDescent="0.25">
      <c r="A265" s="1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9"/>
      <c r="AG265" s="39"/>
      <c r="AH265" s="39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9"/>
      <c r="BN265" s="39"/>
    </row>
    <row r="266" spans="1:66" ht="11.25" customHeight="1" x14ac:dyDescent="0.25">
      <c r="A266" s="1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9"/>
      <c r="AG266" s="39"/>
      <c r="AH266" s="39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9"/>
      <c r="BN266" s="39"/>
    </row>
    <row r="267" spans="1:66" ht="11.25" customHeight="1" x14ac:dyDescent="0.25">
      <c r="A267" s="1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9"/>
      <c r="AG267" s="39"/>
      <c r="AH267" s="39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9"/>
      <c r="BN267" s="39"/>
    </row>
    <row r="268" spans="1:66" ht="11.25" customHeight="1" x14ac:dyDescent="0.25">
      <c r="A268" s="1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9"/>
      <c r="AG268" s="39"/>
      <c r="AH268" s="39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9"/>
      <c r="BN268" s="39"/>
    </row>
    <row r="269" spans="1:66" ht="11.25" customHeight="1" x14ac:dyDescent="0.25">
      <c r="A269" s="1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9"/>
      <c r="AG269" s="39"/>
      <c r="AH269" s="39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9"/>
      <c r="BN269" s="39"/>
    </row>
    <row r="270" spans="1:66" ht="11.25" customHeight="1" x14ac:dyDescent="0.25">
      <c r="A270" s="1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9"/>
      <c r="AG270" s="39"/>
      <c r="AH270" s="39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9"/>
      <c r="BN270" s="39"/>
    </row>
    <row r="271" spans="1:66" ht="11.25" customHeight="1" x14ac:dyDescent="0.25">
      <c r="A271" s="1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9"/>
      <c r="AG271" s="39"/>
      <c r="AH271" s="39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9"/>
      <c r="BN271" s="39"/>
    </row>
    <row r="272" spans="1:66" ht="11.25" customHeight="1" x14ac:dyDescent="0.25">
      <c r="A272" s="1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9"/>
      <c r="AG272" s="39"/>
      <c r="AH272" s="39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9"/>
      <c r="BN272" s="39"/>
    </row>
    <row r="273" spans="1:66" ht="11.25" customHeight="1" x14ac:dyDescent="0.25">
      <c r="A273" s="1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9"/>
      <c r="AG273" s="39"/>
      <c r="AH273" s="39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9"/>
      <c r="BN273" s="39"/>
    </row>
    <row r="274" spans="1:66" ht="11.25" customHeight="1" x14ac:dyDescent="0.25">
      <c r="A274" s="1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9"/>
      <c r="AG274" s="39"/>
      <c r="AH274" s="39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9"/>
      <c r="BN274" s="39"/>
    </row>
    <row r="275" spans="1:66" ht="11.25" customHeight="1" x14ac:dyDescent="0.25">
      <c r="A275" s="1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9"/>
      <c r="AG275" s="39"/>
      <c r="AH275" s="39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9"/>
      <c r="BN275" s="39"/>
    </row>
    <row r="276" spans="1:66" ht="11.25" customHeight="1" x14ac:dyDescent="0.25">
      <c r="A276" s="1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9"/>
      <c r="AG276" s="39"/>
      <c r="AH276" s="39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9"/>
      <c r="BN276" s="39"/>
    </row>
    <row r="277" spans="1:66" ht="11.25" customHeight="1" x14ac:dyDescent="0.25">
      <c r="A277" s="1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9"/>
      <c r="AG277" s="39"/>
      <c r="AH277" s="39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9"/>
      <c r="BN277" s="39"/>
    </row>
    <row r="278" spans="1:66" ht="11.25" customHeight="1" x14ac:dyDescent="0.25">
      <c r="A278" s="1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9"/>
      <c r="AG278" s="39"/>
      <c r="AH278" s="39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9"/>
      <c r="BN278" s="39"/>
    </row>
    <row r="279" spans="1:66" ht="11.25" customHeight="1" x14ac:dyDescent="0.25">
      <c r="A279" s="1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9"/>
      <c r="AG279" s="39"/>
      <c r="AH279" s="39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9"/>
      <c r="BN279" s="39"/>
    </row>
    <row r="280" spans="1:66" ht="11.25" customHeight="1" x14ac:dyDescent="0.25">
      <c r="A280" s="1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9"/>
      <c r="AG280" s="39"/>
      <c r="AH280" s="39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9"/>
      <c r="BN280" s="39"/>
    </row>
    <row r="281" spans="1:66" ht="11.25" customHeight="1" x14ac:dyDescent="0.25">
      <c r="A281" s="1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9"/>
      <c r="AG281" s="39"/>
      <c r="AH281" s="39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9"/>
      <c r="BN281" s="39"/>
    </row>
    <row r="282" spans="1:66" ht="11.25" customHeight="1" x14ac:dyDescent="0.25">
      <c r="A282" s="1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9"/>
      <c r="AG282" s="39"/>
      <c r="AH282" s="39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9"/>
      <c r="BN282" s="39"/>
    </row>
    <row r="283" spans="1:66" ht="11.25" customHeight="1" x14ac:dyDescent="0.25">
      <c r="A283" s="1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9"/>
      <c r="AG283" s="39"/>
      <c r="AH283" s="39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9"/>
      <c r="BN283" s="39"/>
    </row>
    <row r="284" spans="1:66" ht="11.25" customHeight="1" x14ac:dyDescent="0.25">
      <c r="A284" s="1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9"/>
      <c r="AG284" s="39"/>
      <c r="AH284" s="39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9"/>
      <c r="BN284" s="39"/>
    </row>
    <row r="285" spans="1:66" ht="11.25" customHeight="1" x14ac:dyDescent="0.25">
      <c r="A285" s="1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9"/>
      <c r="AG285" s="39"/>
      <c r="AH285" s="39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9"/>
      <c r="BN285" s="39"/>
    </row>
    <row r="286" spans="1:66" ht="11.25" customHeight="1" x14ac:dyDescent="0.25">
      <c r="A286" s="1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9"/>
      <c r="AG286" s="39"/>
      <c r="AH286" s="39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9"/>
      <c r="BN286" s="39"/>
    </row>
    <row r="287" spans="1:66" ht="11.25" customHeight="1" x14ac:dyDescent="0.25">
      <c r="A287" s="1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9"/>
      <c r="AG287" s="39"/>
      <c r="AH287" s="39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9"/>
      <c r="BN287" s="39"/>
    </row>
    <row r="288" spans="1:66" ht="11.25" customHeight="1" x14ac:dyDescent="0.25">
      <c r="A288" s="1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9"/>
      <c r="AG288" s="39"/>
      <c r="AH288" s="39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9"/>
      <c r="BN288" s="39"/>
    </row>
    <row r="289" spans="1:66" ht="11.25" customHeight="1" x14ac:dyDescent="0.25">
      <c r="A289" s="1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9"/>
      <c r="AG289" s="39"/>
      <c r="AH289" s="39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9"/>
      <c r="BN289" s="39"/>
    </row>
    <row r="290" spans="1:66" ht="11.25" customHeight="1" x14ac:dyDescent="0.25">
      <c r="A290" s="1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9"/>
      <c r="AG290" s="39"/>
      <c r="AH290" s="39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9"/>
      <c r="BN290" s="39"/>
    </row>
    <row r="291" spans="1:66" ht="11.25" customHeight="1" x14ac:dyDescent="0.25">
      <c r="A291" s="1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9"/>
      <c r="AG291" s="39"/>
      <c r="AH291" s="39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9"/>
      <c r="BN291" s="39"/>
    </row>
    <row r="292" spans="1:66" ht="11.25" customHeight="1" x14ac:dyDescent="0.25">
      <c r="A292" s="1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9"/>
      <c r="AG292" s="39"/>
      <c r="AH292" s="39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9"/>
      <c r="BN292" s="39"/>
    </row>
    <row r="293" spans="1:66" ht="11.25" customHeight="1" x14ac:dyDescent="0.25">
      <c r="A293" s="1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9"/>
      <c r="AG293" s="39"/>
      <c r="AH293" s="39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9"/>
      <c r="BN293" s="39"/>
    </row>
    <row r="294" spans="1:66" ht="11.25" customHeight="1" x14ac:dyDescent="0.25">
      <c r="A294" s="1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9"/>
      <c r="AG294" s="39"/>
      <c r="AH294" s="39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9"/>
      <c r="BN294" s="39"/>
    </row>
    <row r="295" spans="1:66" ht="11.25" customHeight="1" x14ac:dyDescent="0.25">
      <c r="A295" s="1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9"/>
      <c r="AG295" s="39"/>
      <c r="AH295" s="39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9"/>
      <c r="BN295" s="39"/>
    </row>
    <row r="296" spans="1:66" ht="11.25" customHeight="1" x14ac:dyDescent="0.25">
      <c r="A296" s="1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9"/>
      <c r="AG296" s="39"/>
      <c r="AH296" s="39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9"/>
      <c r="BN296" s="39"/>
    </row>
    <row r="297" spans="1:66" ht="11.25" customHeight="1" x14ac:dyDescent="0.25">
      <c r="A297" s="1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9"/>
      <c r="AG297" s="39"/>
      <c r="AH297" s="39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9"/>
      <c r="BN297" s="39"/>
    </row>
    <row r="298" spans="1:66" ht="11.25" customHeight="1" x14ac:dyDescent="0.25">
      <c r="A298" s="1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9"/>
      <c r="AG298" s="39"/>
      <c r="AH298" s="39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9"/>
      <c r="BN298" s="39"/>
    </row>
    <row r="299" spans="1:66" ht="11.25" customHeight="1" x14ac:dyDescent="0.25">
      <c r="A299" s="1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9"/>
      <c r="AG299" s="39"/>
      <c r="AH299" s="39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9"/>
      <c r="BN299" s="39"/>
    </row>
    <row r="300" spans="1:66" ht="11.25" customHeight="1" x14ac:dyDescent="0.25">
      <c r="A300" s="1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9"/>
      <c r="AG300" s="39"/>
      <c r="AH300" s="39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9"/>
      <c r="BN300" s="39"/>
    </row>
    <row r="301" spans="1:66" ht="11.25" customHeight="1" x14ac:dyDescent="0.25">
      <c r="A301" s="1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9"/>
      <c r="AG301" s="39"/>
      <c r="AH301" s="39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9"/>
      <c r="BN301" s="39"/>
    </row>
    <row r="302" spans="1:66" ht="11.25" customHeight="1" x14ac:dyDescent="0.25">
      <c r="A302" s="1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9"/>
      <c r="AG302" s="39"/>
      <c r="AH302" s="39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9"/>
      <c r="BN302" s="39"/>
    </row>
    <row r="303" spans="1:66" ht="11.25" customHeight="1" x14ac:dyDescent="0.25">
      <c r="A303" s="1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9"/>
      <c r="AG303" s="39"/>
      <c r="AH303" s="39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9"/>
      <c r="BN303" s="39"/>
    </row>
    <row r="304" spans="1:66" ht="11.25" customHeight="1" x14ac:dyDescent="0.25">
      <c r="A304" s="1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9"/>
      <c r="AG304" s="39"/>
      <c r="AH304" s="39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9"/>
      <c r="BN304" s="39"/>
    </row>
    <row r="305" spans="1:66" ht="11.25" customHeight="1" x14ac:dyDescent="0.25">
      <c r="A305" s="1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9"/>
      <c r="AG305" s="39"/>
      <c r="AH305" s="39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9"/>
      <c r="BN305" s="39"/>
    </row>
    <row r="306" spans="1:66" ht="11.25" customHeight="1" x14ac:dyDescent="0.25">
      <c r="A306" s="1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9"/>
      <c r="AG306" s="39"/>
      <c r="AH306" s="39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9"/>
      <c r="BN306" s="39"/>
    </row>
    <row r="307" spans="1:66" ht="11.25" customHeight="1" x14ac:dyDescent="0.25">
      <c r="A307" s="1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9"/>
      <c r="AG307" s="39"/>
      <c r="AH307" s="39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9"/>
      <c r="BN307" s="39"/>
    </row>
    <row r="308" spans="1:66" ht="11.25" customHeight="1" x14ac:dyDescent="0.25">
      <c r="A308" s="1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9"/>
      <c r="AG308" s="39"/>
      <c r="AH308" s="39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9"/>
      <c r="BN308" s="39"/>
    </row>
    <row r="309" spans="1:66" ht="11.25" customHeight="1" x14ac:dyDescent="0.25">
      <c r="A309" s="1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9"/>
      <c r="AG309" s="39"/>
      <c r="AH309" s="39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9"/>
      <c r="BN309" s="39"/>
    </row>
    <row r="310" spans="1:66" ht="11.25" customHeight="1" x14ac:dyDescent="0.25">
      <c r="A310" s="1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9"/>
      <c r="AG310" s="39"/>
      <c r="AH310" s="39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9"/>
      <c r="BN310" s="39"/>
    </row>
    <row r="311" spans="1:66" ht="11.25" customHeight="1" x14ac:dyDescent="0.25">
      <c r="A311" s="1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9"/>
      <c r="AG311" s="39"/>
      <c r="AH311" s="39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9"/>
      <c r="BN311" s="39"/>
    </row>
    <row r="312" spans="1:66" ht="11.25" customHeight="1" x14ac:dyDescent="0.25">
      <c r="A312" s="1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9"/>
      <c r="AG312" s="39"/>
      <c r="AH312" s="39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9"/>
      <c r="BN312" s="39"/>
    </row>
    <row r="313" spans="1:66" ht="11.25" customHeight="1" x14ac:dyDescent="0.25">
      <c r="A313" s="1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9"/>
      <c r="AG313" s="39"/>
      <c r="AH313" s="39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9"/>
      <c r="BN313" s="39"/>
    </row>
    <row r="314" spans="1:66" ht="11.25" customHeight="1" x14ac:dyDescent="0.25">
      <c r="A314" s="1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9"/>
      <c r="AG314" s="39"/>
      <c r="AH314" s="39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9"/>
      <c r="BN314" s="39"/>
    </row>
    <row r="315" spans="1:66" ht="11.25" customHeight="1" x14ac:dyDescent="0.25">
      <c r="A315" s="1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9"/>
      <c r="AG315" s="39"/>
      <c r="AH315" s="39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9"/>
      <c r="BN315" s="39"/>
    </row>
    <row r="316" spans="1:66" ht="11.25" customHeight="1" x14ac:dyDescent="0.25">
      <c r="A316" s="1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9"/>
      <c r="AG316" s="39"/>
      <c r="AH316" s="39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9"/>
      <c r="BN316" s="39"/>
    </row>
    <row r="317" spans="1:66" ht="11.25" customHeight="1" x14ac:dyDescent="0.25">
      <c r="A317" s="1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9"/>
      <c r="AG317" s="39"/>
      <c r="AH317" s="39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9"/>
      <c r="BN317" s="39"/>
    </row>
    <row r="318" spans="1:66" ht="11.25" customHeight="1" x14ac:dyDescent="0.25">
      <c r="A318" s="1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9"/>
      <c r="AG318" s="39"/>
      <c r="AH318" s="39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9"/>
      <c r="BN318" s="39"/>
    </row>
    <row r="319" spans="1:66" ht="11.25" customHeight="1" x14ac:dyDescent="0.25">
      <c r="A319" s="1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9"/>
      <c r="AG319" s="39"/>
      <c r="AH319" s="39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9"/>
      <c r="BN319" s="39"/>
    </row>
    <row r="320" spans="1:66" ht="11.25" customHeight="1" x14ac:dyDescent="0.25">
      <c r="A320" s="1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9"/>
      <c r="AG320" s="39"/>
      <c r="AH320" s="39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9"/>
      <c r="BN320" s="39"/>
    </row>
    <row r="321" spans="1:66" ht="11.25" customHeight="1" x14ac:dyDescent="0.25">
      <c r="A321" s="1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9"/>
      <c r="AG321" s="39"/>
      <c r="AH321" s="39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9"/>
      <c r="BN321" s="39"/>
    </row>
    <row r="322" spans="1:66" ht="11.25" customHeight="1" x14ac:dyDescent="0.25">
      <c r="A322" s="1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9"/>
      <c r="AG322" s="39"/>
      <c r="AH322" s="39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9"/>
      <c r="BN322" s="39"/>
    </row>
    <row r="323" spans="1:66" ht="11.25" customHeight="1" x14ac:dyDescent="0.25">
      <c r="A323" s="1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9"/>
      <c r="AG323" s="39"/>
      <c r="AH323" s="39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9"/>
      <c r="BN323" s="39"/>
    </row>
    <row r="324" spans="1:66" ht="11.25" customHeight="1" x14ac:dyDescent="0.25">
      <c r="A324" s="1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9"/>
      <c r="AG324" s="39"/>
      <c r="AH324" s="39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9"/>
      <c r="BN324" s="39"/>
    </row>
    <row r="325" spans="1:66" ht="11.25" customHeight="1" x14ac:dyDescent="0.25">
      <c r="A325" s="1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9"/>
      <c r="AG325" s="39"/>
      <c r="AH325" s="39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9"/>
      <c r="BN325" s="39"/>
    </row>
    <row r="326" spans="1:66" ht="11.25" customHeight="1" x14ac:dyDescent="0.25">
      <c r="A326" s="1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9"/>
      <c r="AG326" s="39"/>
      <c r="AH326" s="39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9"/>
      <c r="BN326" s="39"/>
    </row>
    <row r="327" spans="1:66" ht="11.25" customHeight="1" x14ac:dyDescent="0.25">
      <c r="A327" s="1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9"/>
      <c r="AG327" s="39"/>
      <c r="AH327" s="39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9"/>
      <c r="BN327" s="39"/>
    </row>
    <row r="328" spans="1:66" ht="11.25" customHeight="1" x14ac:dyDescent="0.25">
      <c r="A328" s="1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9"/>
      <c r="AG328" s="39"/>
      <c r="AH328" s="39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9"/>
      <c r="BN328" s="39"/>
    </row>
    <row r="329" spans="1:66" ht="11.25" customHeight="1" x14ac:dyDescent="0.25">
      <c r="A329" s="1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9"/>
      <c r="AG329" s="39"/>
      <c r="AH329" s="39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9"/>
      <c r="BN329" s="39"/>
    </row>
    <row r="330" spans="1:66" ht="11.25" customHeight="1" x14ac:dyDescent="0.25">
      <c r="A330" s="1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9"/>
      <c r="AG330" s="39"/>
      <c r="AH330" s="39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9"/>
      <c r="BN330" s="39"/>
    </row>
    <row r="331" spans="1:66" ht="11.25" customHeight="1" x14ac:dyDescent="0.25">
      <c r="A331" s="1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9"/>
      <c r="AG331" s="39"/>
      <c r="AH331" s="39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9"/>
      <c r="BN331" s="39"/>
    </row>
    <row r="332" spans="1:66" ht="11.25" customHeight="1" x14ac:dyDescent="0.25">
      <c r="A332" s="1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9"/>
      <c r="AG332" s="39"/>
      <c r="AH332" s="39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9"/>
      <c r="BN332" s="39"/>
    </row>
    <row r="333" spans="1:66" ht="11.25" customHeight="1" x14ac:dyDescent="0.25">
      <c r="A333" s="1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9"/>
      <c r="AG333" s="39"/>
      <c r="AH333" s="39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9"/>
      <c r="BN333" s="39"/>
    </row>
    <row r="334" spans="1:66" ht="11.25" customHeight="1" x14ac:dyDescent="0.25">
      <c r="A334" s="1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9"/>
      <c r="AG334" s="39"/>
      <c r="AH334" s="39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9"/>
      <c r="BN334" s="39"/>
    </row>
    <row r="335" spans="1:66" ht="11.25" customHeight="1" x14ac:dyDescent="0.25">
      <c r="A335" s="1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9"/>
      <c r="AG335" s="39"/>
      <c r="AH335" s="39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9"/>
      <c r="BN335" s="39"/>
    </row>
    <row r="336" spans="1:66" ht="11.25" customHeight="1" x14ac:dyDescent="0.25">
      <c r="A336" s="1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9"/>
      <c r="AG336" s="39"/>
      <c r="AH336" s="39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9"/>
      <c r="BN336" s="39"/>
    </row>
    <row r="337" spans="1:66" ht="11.25" customHeight="1" x14ac:dyDescent="0.25">
      <c r="A337" s="1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9"/>
      <c r="AG337" s="39"/>
      <c r="AH337" s="39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9"/>
      <c r="BN337" s="39"/>
    </row>
    <row r="338" spans="1:66" ht="11.25" customHeight="1" x14ac:dyDescent="0.25">
      <c r="A338" s="1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9"/>
      <c r="AG338" s="39"/>
      <c r="AH338" s="39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9"/>
      <c r="BN338" s="39"/>
    </row>
    <row r="339" spans="1:66" ht="11.25" customHeight="1" x14ac:dyDescent="0.25">
      <c r="A339" s="1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9"/>
      <c r="AG339" s="39"/>
      <c r="AH339" s="39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9"/>
      <c r="BN339" s="39"/>
    </row>
    <row r="340" spans="1:66" ht="11.25" customHeight="1" x14ac:dyDescent="0.25">
      <c r="A340" s="1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9"/>
      <c r="AG340" s="39"/>
      <c r="AH340" s="39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9"/>
      <c r="BN340" s="39"/>
    </row>
    <row r="341" spans="1:66" ht="11.25" customHeight="1" x14ac:dyDescent="0.25">
      <c r="A341" s="1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9"/>
      <c r="AG341" s="39"/>
      <c r="AH341" s="39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9"/>
      <c r="BN341" s="39"/>
    </row>
    <row r="342" spans="1:66" ht="11.25" customHeight="1" x14ac:dyDescent="0.25">
      <c r="A342" s="1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9"/>
      <c r="AG342" s="39"/>
      <c r="AH342" s="39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9"/>
      <c r="BN342" s="39"/>
    </row>
    <row r="343" spans="1:66" ht="11.25" customHeight="1" x14ac:dyDescent="0.25">
      <c r="A343" s="1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9"/>
      <c r="AG343" s="39"/>
      <c r="AH343" s="39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9"/>
      <c r="BN343" s="39"/>
    </row>
    <row r="344" spans="1:66" ht="11.25" customHeight="1" x14ac:dyDescent="0.25">
      <c r="A344" s="1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9"/>
      <c r="AG344" s="39"/>
      <c r="AH344" s="39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9"/>
      <c r="BN344" s="39"/>
    </row>
    <row r="345" spans="1:66" ht="11.25" customHeight="1" x14ac:dyDescent="0.25">
      <c r="A345" s="1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9"/>
      <c r="AG345" s="39"/>
      <c r="AH345" s="39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9"/>
      <c r="BN345" s="39"/>
    </row>
    <row r="346" spans="1:66" ht="11.25" customHeight="1" x14ac:dyDescent="0.25">
      <c r="A346" s="1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9"/>
      <c r="AG346" s="39"/>
      <c r="AH346" s="39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9"/>
      <c r="BN346" s="39"/>
    </row>
    <row r="347" spans="1:66" ht="11.25" customHeight="1" x14ac:dyDescent="0.25">
      <c r="A347" s="1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9"/>
      <c r="AG347" s="39"/>
      <c r="AH347" s="39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9"/>
      <c r="BN347" s="39"/>
    </row>
    <row r="348" spans="1:66" ht="11.25" customHeight="1" x14ac:dyDescent="0.25">
      <c r="A348" s="1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9"/>
      <c r="AG348" s="39"/>
      <c r="AH348" s="39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9"/>
      <c r="BN348" s="39"/>
    </row>
    <row r="349" spans="1:66" ht="11.25" customHeight="1" x14ac:dyDescent="0.25">
      <c r="A349" s="1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9"/>
      <c r="AG349" s="39"/>
      <c r="AH349" s="39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9"/>
      <c r="BN349" s="39"/>
    </row>
    <row r="350" spans="1:66" ht="11.25" customHeight="1" x14ac:dyDescent="0.25">
      <c r="A350" s="1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9"/>
      <c r="AG350" s="39"/>
      <c r="AH350" s="39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9"/>
      <c r="BN350" s="39"/>
    </row>
    <row r="351" spans="1:66" ht="11.25" customHeight="1" x14ac:dyDescent="0.25">
      <c r="A351" s="1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9"/>
      <c r="AG351" s="39"/>
      <c r="AH351" s="39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9"/>
      <c r="BN351" s="39"/>
    </row>
    <row r="352" spans="1:66" ht="11.25" customHeight="1" x14ac:dyDescent="0.25">
      <c r="A352" s="1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9"/>
      <c r="AG352" s="39"/>
      <c r="AH352" s="39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9"/>
      <c r="BN352" s="39"/>
    </row>
    <row r="353" spans="1:66" ht="11.25" customHeight="1" x14ac:dyDescent="0.25">
      <c r="A353" s="1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9"/>
      <c r="AG353" s="39"/>
      <c r="AH353" s="39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9"/>
      <c r="BN353" s="39"/>
    </row>
    <row r="354" spans="1:66" ht="11.25" customHeight="1" x14ac:dyDescent="0.25">
      <c r="A354" s="1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9"/>
      <c r="AG354" s="39"/>
      <c r="AH354" s="39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9"/>
      <c r="BN354" s="39"/>
    </row>
    <row r="355" spans="1:66" ht="11.25" customHeight="1" x14ac:dyDescent="0.25">
      <c r="A355" s="1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9"/>
      <c r="AG355" s="39"/>
      <c r="AH355" s="39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9"/>
      <c r="BN355" s="39"/>
    </row>
    <row r="356" spans="1:66" ht="11.25" customHeight="1" x14ac:dyDescent="0.25">
      <c r="A356" s="1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9"/>
      <c r="AG356" s="39"/>
      <c r="AH356" s="39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9"/>
      <c r="BN356" s="39"/>
    </row>
    <row r="357" spans="1:66" ht="11.25" customHeight="1" x14ac:dyDescent="0.25">
      <c r="A357" s="1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9"/>
      <c r="AG357" s="39"/>
      <c r="AH357" s="39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9"/>
      <c r="BN357" s="39"/>
    </row>
    <row r="358" spans="1:66" ht="11.25" customHeight="1" x14ac:dyDescent="0.25">
      <c r="A358" s="1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9"/>
      <c r="AG358" s="39"/>
      <c r="AH358" s="39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9"/>
      <c r="BN358" s="39"/>
    </row>
    <row r="359" spans="1:66" ht="11.25" customHeight="1" x14ac:dyDescent="0.25">
      <c r="A359" s="1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9"/>
      <c r="AG359" s="39"/>
      <c r="AH359" s="39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9"/>
      <c r="BN359" s="39"/>
    </row>
    <row r="360" spans="1:66" ht="11.25" customHeight="1" x14ac:dyDescent="0.25">
      <c r="A360" s="1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9"/>
      <c r="AG360" s="39"/>
      <c r="AH360" s="39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9"/>
      <c r="BN360" s="39"/>
    </row>
    <row r="361" spans="1:66" ht="11.25" customHeight="1" x14ac:dyDescent="0.25">
      <c r="A361" s="1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9"/>
      <c r="AG361" s="39"/>
      <c r="AH361" s="39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9"/>
      <c r="BN361" s="39"/>
    </row>
    <row r="362" spans="1:66" ht="11.25" customHeight="1" x14ac:dyDescent="0.25">
      <c r="A362" s="1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9"/>
      <c r="AG362" s="39"/>
      <c r="AH362" s="39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9"/>
      <c r="BN362" s="39"/>
    </row>
    <row r="363" spans="1:66" ht="11.25" customHeight="1" x14ac:dyDescent="0.25">
      <c r="A363" s="1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9"/>
      <c r="AG363" s="39"/>
      <c r="AH363" s="39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9"/>
      <c r="BN363" s="39"/>
    </row>
    <row r="364" spans="1:66" ht="11.25" customHeight="1" x14ac:dyDescent="0.25">
      <c r="A364" s="1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9"/>
      <c r="AG364" s="39"/>
      <c r="AH364" s="39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9"/>
      <c r="BN364" s="39"/>
    </row>
    <row r="365" spans="1:66" ht="11.25" customHeight="1" x14ac:dyDescent="0.25">
      <c r="A365" s="1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9"/>
      <c r="AG365" s="39"/>
      <c r="AH365" s="39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9"/>
      <c r="BN365" s="39"/>
    </row>
    <row r="366" spans="1:66" ht="11.25" customHeight="1" x14ac:dyDescent="0.25">
      <c r="A366" s="1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9"/>
      <c r="AG366" s="39"/>
      <c r="AH366" s="39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9"/>
      <c r="BN366" s="39"/>
    </row>
    <row r="367" spans="1:66" ht="11.25" customHeight="1" x14ac:dyDescent="0.25">
      <c r="A367" s="1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9"/>
      <c r="AG367" s="39"/>
      <c r="AH367" s="39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9"/>
      <c r="BN367" s="39"/>
    </row>
    <row r="368" spans="1:66" ht="11.25" customHeight="1" x14ac:dyDescent="0.25">
      <c r="A368" s="1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9"/>
      <c r="AG368" s="39"/>
      <c r="AH368" s="39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9"/>
      <c r="BN368" s="39"/>
    </row>
    <row r="369" spans="1:66" ht="11.25" customHeight="1" x14ac:dyDescent="0.25">
      <c r="A369" s="1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9"/>
      <c r="AG369" s="39"/>
      <c r="AH369" s="39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9"/>
      <c r="BN369" s="39"/>
    </row>
    <row r="370" spans="1:66" ht="11.25" customHeight="1" x14ac:dyDescent="0.25">
      <c r="A370" s="1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9"/>
      <c r="AG370" s="39"/>
      <c r="AH370" s="39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9"/>
      <c r="BN370" s="39"/>
    </row>
    <row r="371" spans="1:66" ht="11.25" customHeight="1" x14ac:dyDescent="0.25">
      <c r="A371" s="1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9"/>
      <c r="AG371" s="39"/>
      <c r="AH371" s="39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9"/>
      <c r="BN371" s="39"/>
    </row>
    <row r="372" spans="1:66" ht="11.25" customHeight="1" x14ac:dyDescent="0.25">
      <c r="A372" s="1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9"/>
      <c r="AG372" s="39"/>
      <c r="AH372" s="39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9"/>
      <c r="BN372" s="39"/>
    </row>
    <row r="373" spans="1:66" ht="11.25" customHeight="1" x14ac:dyDescent="0.25">
      <c r="A373" s="1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9"/>
      <c r="AG373" s="39"/>
      <c r="AH373" s="39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9"/>
      <c r="BN373" s="39"/>
    </row>
    <row r="374" spans="1:66" ht="11.25" customHeight="1" x14ac:dyDescent="0.25">
      <c r="A374" s="1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9"/>
      <c r="AG374" s="39"/>
      <c r="AH374" s="39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9"/>
      <c r="BN374" s="39"/>
    </row>
    <row r="375" spans="1:66" ht="11.25" customHeight="1" x14ac:dyDescent="0.25">
      <c r="A375" s="1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9"/>
      <c r="AG375" s="39"/>
      <c r="AH375" s="39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9"/>
      <c r="BN375" s="39"/>
    </row>
    <row r="376" spans="1:66" ht="11.25" customHeight="1" x14ac:dyDescent="0.25">
      <c r="A376" s="1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9"/>
      <c r="AG376" s="39"/>
      <c r="AH376" s="39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9"/>
      <c r="BN376" s="39"/>
    </row>
    <row r="377" spans="1:66" ht="11.25" customHeight="1" x14ac:dyDescent="0.25">
      <c r="A377" s="1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9"/>
      <c r="AG377" s="39"/>
      <c r="AH377" s="39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9"/>
      <c r="BN377" s="39"/>
    </row>
    <row r="378" spans="1:66" ht="11.25" customHeight="1" x14ac:dyDescent="0.25">
      <c r="A378" s="1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9"/>
      <c r="AG378" s="39"/>
      <c r="AH378" s="39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9"/>
      <c r="BN378" s="39"/>
    </row>
    <row r="379" spans="1:66" ht="11.25" customHeight="1" x14ac:dyDescent="0.25">
      <c r="A379" s="1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9"/>
      <c r="AG379" s="39"/>
      <c r="AH379" s="39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9"/>
      <c r="BN379" s="39"/>
    </row>
    <row r="380" spans="1:66" ht="11.25" customHeight="1" x14ac:dyDescent="0.25">
      <c r="A380" s="1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9"/>
      <c r="AG380" s="39"/>
      <c r="AH380" s="39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9"/>
      <c r="BN380" s="39"/>
    </row>
    <row r="381" spans="1:66" ht="11.25" customHeight="1" x14ac:dyDescent="0.25">
      <c r="A381" s="1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9"/>
      <c r="AG381" s="39"/>
      <c r="AH381" s="39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9"/>
      <c r="BN381" s="39"/>
    </row>
    <row r="382" spans="1:66" ht="11.25" customHeight="1" x14ac:dyDescent="0.25">
      <c r="A382" s="1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9"/>
      <c r="AG382" s="39"/>
      <c r="AH382" s="39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9"/>
      <c r="BN382" s="39"/>
    </row>
    <row r="383" spans="1:66" ht="11.25" customHeight="1" x14ac:dyDescent="0.25">
      <c r="A383" s="1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9"/>
      <c r="AG383" s="39"/>
      <c r="AH383" s="39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9"/>
      <c r="BN383" s="39"/>
    </row>
    <row r="384" spans="1:66" ht="11.25" customHeight="1" x14ac:dyDescent="0.25">
      <c r="A384" s="1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9"/>
      <c r="AG384" s="39"/>
      <c r="AH384" s="39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9"/>
      <c r="BN384" s="39"/>
    </row>
    <row r="385" spans="1:66" ht="11.25" customHeight="1" x14ac:dyDescent="0.25">
      <c r="A385" s="1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9"/>
      <c r="AG385" s="39"/>
      <c r="AH385" s="39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9"/>
      <c r="BN385" s="39"/>
    </row>
    <row r="386" spans="1:66" ht="11.25" customHeight="1" x14ac:dyDescent="0.25">
      <c r="A386" s="1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9"/>
      <c r="AG386" s="39"/>
      <c r="AH386" s="39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9"/>
      <c r="BN386" s="39"/>
    </row>
    <row r="387" spans="1:66" ht="11.25" customHeight="1" x14ac:dyDescent="0.25">
      <c r="A387" s="1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9"/>
      <c r="AG387" s="39"/>
      <c r="AH387" s="39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9"/>
      <c r="BN387" s="39"/>
    </row>
    <row r="388" spans="1:66" ht="11.25" customHeight="1" x14ac:dyDescent="0.25">
      <c r="A388" s="1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9"/>
      <c r="AG388" s="39"/>
      <c r="AH388" s="39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9"/>
      <c r="BN388" s="39"/>
    </row>
    <row r="389" spans="1:66" ht="11.25" customHeight="1" x14ac:dyDescent="0.25">
      <c r="A389" s="1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9"/>
      <c r="AG389" s="39"/>
      <c r="AH389" s="39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9"/>
      <c r="BN389" s="39"/>
    </row>
    <row r="390" spans="1:66" ht="11.25" customHeight="1" x14ac:dyDescent="0.25">
      <c r="A390" s="1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9"/>
      <c r="AG390" s="39"/>
      <c r="AH390" s="39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9"/>
      <c r="BN390" s="39"/>
    </row>
    <row r="391" spans="1:66" ht="11.25" customHeight="1" x14ac:dyDescent="0.25">
      <c r="A391" s="1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9"/>
      <c r="AG391" s="39"/>
      <c r="AH391" s="39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9"/>
      <c r="BN391" s="39"/>
    </row>
    <row r="392" spans="1:66" ht="11.25" customHeight="1" x14ac:dyDescent="0.25">
      <c r="A392" s="1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9"/>
      <c r="AG392" s="39"/>
      <c r="AH392" s="39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9"/>
      <c r="BN392" s="39"/>
    </row>
    <row r="393" spans="1:66" ht="11.25" customHeight="1" x14ac:dyDescent="0.25">
      <c r="A393" s="1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9"/>
      <c r="AG393" s="39"/>
      <c r="AH393" s="39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9"/>
      <c r="BN393" s="39"/>
    </row>
    <row r="394" spans="1:66" ht="11.25" customHeight="1" x14ac:dyDescent="0.25">
      <c r="A394" s="1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9"/>
      <c r="AG394" s="39"/>
      <c r="AH394" s="39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9"/>
      <c r="BN394" s="39"/>
    </row>
    <row r="395" spans="1:66" ht="11.25" customHeight="1" x14ac:dyDescent="0.25">
      <c r="A395" s="1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9"/>
      <c r="AG395" s="39"/>
      <c r="AH395" s="39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9"/>
      <c r="BN395" s="39"/>
    </row>
    <row r="396" spans="1:66" ht="11.25" customHeight="1" x14ac:dyDescent="0.25">
      <c r="A396" s="1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9"/>
      <c r="AG396" s="39"/>
      <c r="AH396" s="39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9"/>
      <c r="BN396" s="39"/>
    </row>
    <row r="397" spans="1:66" ht="11.25" customHeight="1" x14ac:dyDescent="0.25">
      <c r="A397" s="1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9"/>
      <c r="AG397" s="39"/>
      <c r="AH397" s="39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9"/>
      <c r="BN397" s="39"/>
    </row>
    <row r="398" spans="1:66" ht="11.25" customHeight="1" x14ac:dyDescent="0.25">
      <c r="A398" s="1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9"/>
      <c r="AG398" s="39"/>
      <c r="AH398" s="39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9"/>
      <c r="BN398" s="39"/>
    </row>
    <row r="399" spans="1:66" ht="11.25" customHeight="1" x14ac:dyDescent="0.25">
      <c r="A399" s="1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9"/>
      <c r="AG399" s="39"/>
      <c r="AH399" s="39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9"/>
      <c r="BN399" s="39"/>
    </row>
    <row r="400" spans="1:66" ht="11.25" customHeight="1" x14ac:dyDescent="0.25">
      <c r="A400" s="1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9"/>
      <c r="AG400" s="39"/>
      <c r="AH400" s="39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9"/>
      <c r="BN400" s="39"/>
    </row>
    <row r="401" spans="1:66" ht="11.25" customHeight="1" x14ac:dyDescent="0.25">
      <c r="A401" s="1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9"/>
      <c r="AG401" s="39"/>
      <c r="AH401" s="39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9"/>
      <c r="BN401" s="39"/>
    </row>
    <row r="402" spans="1:66" ht="11.25" customHeight="1" x14ac:dyDescent="0.25">
      <c r="A402" s="1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9"/>
      <c r="AG402" s="39"/>
      <c r="AH402" s="39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9"/>
      <c r="BN402" s="39"/>
    </row>
    <row r="403" spans="1:66" ht="11.25" customHeight="1" x14ac:dyDescent="0.25">
      <c r="A403" s="1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9"/>
      <c r="AG403" s="39"/>
      <c r="AH403" s="39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9"/>
      <c r="BN403" s="39"/>
    </row>
    <row r="404" spans="1:66" ht="11.25" customHeight="1" x14ac:dyDescent="0.25">
      <c r="A404" s="1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9"/>
      <c r="AG404" s="39"/>
      <c r="AH404" s="39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9"/>
      <c r="BN404" s="39"/>
    </row>
    <row r="405" spans="1:66" ht="11.25" customHeight="1" x14ac:dyDescent="0.25">
      <c r="A405" s="1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9"/>
      <c r="AG405" s="39"/>
      <c r="AH405" s="39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9"/>
      <c r="BN405" s="39"/>
    </row>
    <row r="406" spans="1:66" ht="11.25" customHeight="1" x14ac:dyDescent="0.25">
      <c r="A406" s="1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9"/>
      <c r="AG406" s="39"/>
      <c r="AH406" s="39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9"/>
      <c r="BN406" s="39"/>
    </row>
    <row r="407" spans="1:66" ht="11.25" customHeight="1" x14ac:dyDescent="0.25">
      <c r="A407" s="1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9"/>
      <c r="AG407" s="39"/>
      <c r="AH407" s="39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9"/>
      <c r="BN407" s="39"/>
    </row>
    <row r="408" spans="1:66" ht="11.25" customHeight="1" x14ac:dyDescent="0.25">
      <c r="A408" s="1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9"/>
      <c r="AG408" s="39"/>
      <c r="AH408" s="39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9"/>
      <c r="BN408" s="39"/>
    </row>
    <row r="409" spans="1:66" ht="11.25" customHeight="1" x14ac:dyDescent="0.25">
      <c r="A409" s="1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9"/>
      <c r="AG409" s="39"/>
      <c r="AH409" s="39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9"/>
      <c r="BN409" s="39"/>
    </row>
    <row r="410" spans="1:66" ht="11.25" customHeight="1" x14ac:dyDescent="0.25">
      <c r="A410" s="1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9"/>
      <c r="AG410" s="39"/>
      <c r="AH410" s="39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9"/>
      <c r="BN410" s="39"/>
    </row>
    <row r="411" spans="1:66" ht="11.25" customHeight="1" x14ac:dyDescent="0.25">
      <c r="A411" s="1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9"/>
      <c r="AG411" s="39"/>
      <c r="AH411" s="39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9"/>
      <c r="BN411" s="39"/>
    </row>
    <row r="412" spans="1:66" ht="11.25" customHeight="1" x14ac:dyDescent="0.25">
      <c r="A412" s="1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9"/>
      <c r="AG412" s="39"/>
      <c r="AH412" s="39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9"/>
      <c r="BN412" s="39"/>
    </row>
    <row r="413" spans="1:66" ht="11.25" customHeight="1" x14ac:dyDescent="0.25">
      <c r="A413" s="1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9"/>
      <c r="AG413" s="39"/>
      <c r="AH413" s="39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9"/>
      <c r="BN413" s="39"/>
    </row>
    <row r="414" spans="1:66" ht="11.25" customHeight="1" x14ac:dyDescent="0.25">
      <c r="A414" s="1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9"/>
      <c r="AG414" s="39"/>
      <c r="AH414" s="39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9"/>
      <c r="BN414" s="39"/>
    </row>
    <row r="415" spans="1:66" ht="11.25" customHeight="1" x14ac:dyDescent="0.25">
      <c r="A415" s="1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9"/>
      <c r="AG415" s="39"/>
      <c r="AH415" s="39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9"/>
      <c r="BN415" s="39"/>
    </row>
    <row r="416" spans="1:66" ht="11.25" customHeight="1" x14ac:dyDescent="0.25">
      <c r="A416" s="1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9"/>
      <c r="AG416" s="39"/>
      <c r="AH416" s="39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9"/>
      <c r="BN416" s="39"/>
    </row>
    <row r="417" spans="1:66" ht="11.25" customHeight="1" x14ac:dyDescent="0.25">
      <c r="A417" s="1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9"/>
      <c r="AG417" s="39"/>
      <c r="AH417" s="39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9"/>
      <c r="BN417" s="39"/>
    </row>
    <row r="418" spans="1:66" ht="11.25" customHeight="1" x14ac:dyDescent="0.25">
      <c r="A418" s="1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9"/>
      <c r="AG418" s="39"/>
      <c r="AH418" s="39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9"/>
      <c r="BN418" s="39"/>
    </row>
    <row r="419" spans="1:66" ht="11.25" customHeight="1" x14ac:dyDescent="0.25">
      <c r="A419" s="1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9"/>
      <c r="AG419" s="39"/>
      <c r="AH419" s="39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9"/>
      <c r="BN419" s="39"/>
    </row>
    <row r="420" spans="1:66" ht="11.25" customHeight="1" x14ac:dyDescent="0.25">
      <c r="A420" s="1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9"/>
      <c r="AG420" s="39"/>
      <c r="AH420" s="39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9"/>
      <c r="BN420" s="39"/>
    </row>
    <row r="421" spans="1:66" ht="11.25" customHeight="1" x14ac:dyDescent="0.25">
      <c r="A421" s="1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9"/>
      <c r="AG421" s="39"/>
      <c r="AH421" s="39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9"/>
      <c r="BN421" s="39"/>
    </row>
    <row r="422" spans="1:66" ht="11.25" customHeight="1" x14ac:dyDescent="0.25">
      <c r="A422" s="1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9"/>
      <c r="AG422" s="39"/>
      <c r="AH422" s="39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9"/>
      <c r="BN422" s="39"/>
    </row>
    <row r="423" spans="1:66" ht="11.25" customHeight="1" x14ac:dyDescent="0.25">
      <c r="A423" s="1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9"/>
      <c r="AG423" s="39"/>
      <c r="AH423" s="39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9"/>
      <c r="BN423" s="39"/>
    </row>
    <row r="424" spans="1:66" ht="11.25" customHeight="1" x14ac:dyDescent="0.25">
      <c r="A424" s="1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9"/>
      <c r="AG424" s="39"/>
      <c r="AH424" s="39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9"/>
      <c r="BN424" s="39"/>
    </row>
    <row r="425" spans="1:66" ht="11.25" customHeight="1" x14ac:dyDescent="0.25">
      <c r="A425" s="1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9"/>
      <c r="AG425" s="39"/>
      <c r="AH425" s="39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9"/>
      <c r="BN425" s="39"/>
    </row>
    <row r="426" spans="1:66" ht="11.25" customHeight="1" x14ac:dyDescent="0.25">
      <c r="A426" s="1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9"/>
      <c r="AG426" s="39"/>
      <c r="AH426" s="39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9"/>
      <c r="BN426" s="39"/>
    </row>
    <row r="427" spans="1:66" ht="11.25" customHeight="1" x14ac:dyDescent="0.25">
      <c r="A427" s="1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9"/>
      <c r="AG427" s="39"/>
      <c r="AH427" s="39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9"/>
      <c r="BN427" s="39"/>
    </row>
    <row r="428" spans="1:66" ht="11.25" customHeight="1" x14ac:dyDescent="0.25">
      <c r="A428" s="1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9"/>
      <c r="AG428" s="39"/>
      <c r="AH428" s="39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9"/>
      <c r="BN428" s="39"/>
    </row>
    <row r="429" spans="1:66" ht="11.25" customHeight="1" x14ac:dyDescent="0.25">
      <c r="A429" s="1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9"/>
      <c r="AG429" s="39"/>
      <c r="AH429" s="39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9"/>
      <c r="BN429" s="39"/>
    </row>
    <row r="430" spans="1:66" ht="11.25" customHeight="1" x14ac:dyDescent="0.25">
      <c r="A430" s="1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9"/>
      <c r="AG430" s="39"/>
      <c r="AH430" s="39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9"/>
      <c r="BN430" s="39"/>
    </row>
    <row r="431" spans="1:66" ht="11.25" customHeight="1" x14ac:dyDescent="0.25">
      <c r="A431" s="1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9"/>
      <c r="AG431" s="39"/>
      <c r="AH431" s="39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9"/>
      <c r="BN431" s="39"/>
    </row>
    <row r="432" spans="1:66" ht="11.25" customHeight="1" x14ac:dyDescent="0.25">
      <c r="A432" s="1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9"/>
      <c r="AG432" s="39"/>
      <c r="AH432" s="39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9"/>
      <c r="BN432" s="39"/>
    </row>
    <row r="433" spans="1:66" ht="11.25" customHeight="1" x14ac:dyDescent="0.25">
      <c r="A433" s="1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9"/>
      <c r="AG433" s="39"/>
      <c r="AH433" s="39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9"/>
      <c r="BN433" s="39"/>
    </row>
    <row r="434" spans="1:66" ht="11.25" customHeight="1" x14ac:dyDescent="0.25">
      <c r="A434" s="1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9"/>
      <c r="AG434" s="39"/>
      <c r="AH434" s="39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9"/>
      <c r="BN434" s="39"/>
    </row>
    <row r="435" spans="1:66" ht="11.25" customHeight="1" x14ac:dyDescent="0.25">
      <c r="A435" s="1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9"/>
      <c r="AG435" s="39"/>
      <c r="AH435" s="39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9"/>
      <c r="BN435" s="39"/>
    </row>
    <row r="436" spans="1:66" ht="11.25" customHeight="1" x14ac:dyDescent="0.25">
      <c r="A436" s="1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9"/>
      <c r="AG436" s="39"/>
      <c r="AH436" s="39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9"/>
      <c r="BN436" s="39"/>
    </row>
    <row r="437" spans="1:66" ht="11.25" customHeight="1" x14ac:dyDescent="0.25">
      <c r="A437" s="1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9"/>
      <c r="AG437" s="39"/>
      <c r="AH437" s="39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9"/>
      <c r="BN437" s="39"/>
    </row>
    <row r="438" spans="1:66" ht="11.25" customHeight="1" x14ac:dyDescent="0.25">
      <c r="A438" s="1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9"/>
      <c r="AG438" s="39"/>
      <c r="AH438" s="39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9"/>
      <c r="BN438" s="39"/>
    </row>
    <row r="439" spans="1:66" ht="11.25" customHeight="1" x14ac:dyDescent="0.25">
      <c r="A439" s="1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9"/>
      <c r="AG439" s="39"/>
      <c r="AH439" s="39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9"/>
      <c r="BN439" s="39"/>
    </row>
    <row r="440" spans="1:66" ht="11.25" customHeight="1" x14ac:dyDescent="0.25">
      <c r="A440" s="1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9"/>
      <c r="AG440" s="39"/>
      <c r="AH440" s="39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9"/>
      <c r="BN440" s="39"/>
    </row>
    <row r="441" spans="1:66" ht="11.25" customHeight="1" x14ac:dyDescent="0.25">
      <c r="A441" s="1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9"/>
      <c r="AG441" s="39"/>
      <c r="AH441" s="39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9"/>
      <c r="BN441" s="39"/>
    </row>
    <row r="442" spans="1:66" ht="11.25" customHeight="1" x14ac:dyDescent="0.25">
      <c r="A442" s="1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9"/>
      <c r="AG442" s="39"/>
      <c r="AH442" s="39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9"/>
      <c r="BN442" s="39"/>
    </row>
    <row r="443" spans="1:66" ht="11.25" customHeight="1" x14ac:dyDescent="0.25">
      <c r="A443" s="1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9"/>
      <c r="AG443" s="39"/>
      <c r="AH443" s="39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9"/>
      <c r="BN443" s="39"/>
    </row>
    <row r="444" spans="1:66" ht="11.25" customHeight="1" x14ac:dyDescent="0.25">
      <c r="A444" s="1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9"/>
      <c r="AG444" s="39"/>
      <c r="AH444" s="39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9"/>
      <c r="BN444" s="39"/>
    </row>
    <row r="445" spans="1:66" ht="11.25" customHeight="1" x14ac:dyDescent="0.25">
      <c r="A445" s="1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9"/>
      <c r="AG445" s="39"/>
      <c r="AH445" s="39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9"/>
      <c r="BN445" s="39"/>
    </row>
    <row r="446" spans="1:66" ht="11.25" customHeight="1" x14ac:dyDescent="0.25">
      <c r="A446" s="1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9"/>
      <c r="AG446" s="39"/>
      <c r="AH446" s="39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9"/>
      <c r="BN446" s="39"/>
    </row>
    <row r="447" spans="1:66" ht="11.25" customHeight="1" x14ac:dyDescent="0.25">
      <c r="A447" s="1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9"/>
      <c r="AG447" s="39"/>
      <c r="AH447" s="39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9"/>
      <c r="BN447" s="39"/>
    </row>
    <row r="448" spans="1:66" ht="11.25" customHeight="1" x14ac:dyDescent="0.25">
      <c r="A448" s="1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9"/>
      <c r="AG448" s="39"/>
      <c r="AH448" s="39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9"/>
      <c r="BN448" s="39"/>
    </row>
    <row r="449" spans="1:66" ht="11.25" customHeight="1" x14ac:dyDescent="0.25">
      <c r="A449" s="1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9"/>
      <c r="AG449" s="39"/>
      <c r="AH449" s="39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9"/>
      <c r="BN449" s="39"/>
    </row>
    <row r="450" spans="1:66" ht="11.25" customHeight="1" x14ac:dyDescent="0.25">
      <c r="A450" s="1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9"/>
      <c r="AG450" s="39"/>
      <c r="AH450" s="39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9"/>
      <c r="BN450" s="39"/>
    </row>
    <row r="451" spans="1:66" ht="11.25" customHeight="1" x14ac:dyDescent="0.25">
      <c r="A451" s="1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9"/>
      <c r="AG451" s="39"/>
      <c r="AH451" s="39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9"/>
      <c r="BN451" s="39"/>
    </row>
    <row r="452" spans="1:66" ht="11.25" customHeight="1" x14ac:dyDescent="0.25">
      <c r="A452" s="1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9"/>
      <c r="AG452" s="39"/>
      <c r="AH452" s="39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9"/>
      <c r="BN452" s="39"/>
    </row>
    <row r="453" spans="1:66" ht="11.25" customHeight="1" x14ac:dyDescent="0.25">
      <c r="A453" s="1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9"/>
      <c r="AG453" s="39"/>
      <c r="AH453" s="39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9"/>
      <c r="BN453" s="39"/>
    </row>
    <row r="454" spans="1:66" ht="11.25" customHeight="1" x14ac:dyDescent="0.25">
      <c r="A454" s="1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9"/>
      <c r="AG454" s="39"/>
      <c r="AH454" s="39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9"/>
      <c r="BN454" s="39"/>
    </row>
    <row r="455" spans="1:66" ht="11.25" customHeight="1" x14ac:dyDescent="0.25">
      <c r="A455" s="1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9"/>
      <c r="AG455" s="39"/>
      <c r="AH455" s="39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9"/>
      <c r="BN455" s="39"/>
    </row>
    <row r="456" spans="1:66" ht="11.25" customHeight="1" x14ac:dyDescent="0.25">
      <c r="A456" s="1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9"/>
      <c r="AG456" s="39"/>
      <c r="AH456" s="39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9"/>
      <c r="BN456" s="39"/>
    </row>
    <row r="457" spans="1:66" ht="11.25" customHeight="1" x14ac:dyDescent="0.25">
      <c r="A457" s="1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9"/>
      <c r="AG457" s="39"/>
      <c r="AH457" s="39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9"/>
      <c r="BN457" s="39"/>
    </row>
    <row r="458" spans="1:66" ht="11.25" customHeight="1" x14ac:dyDescent="0.25">
      <c r="A458" s="1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9"/>
      <c r="AG458" s="39"/>
      <c r="AH458" s="39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9"/>
      <c r="BN458" s="39"/>
    </row>
    <row r="459" spans="1:66" ht="11.25" customHeight="1" x14ac:dyDescent="0.25">
      <c r="A459" s="1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9"/>
      <c r="AG459" s="39"/>
      <c r="AH459" s="39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9"/>
      <c r="BN459" s="39"/>
    </row>
    <row r="460" spans="1:66" ht="11.25" customHeight="1" x14ac:dyDescent="0.25">
      <c r="A460" s="1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9"/>
      <c r="AG460" s="39"/>
      <c r="AH460" s="39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9"/>
      <c r="BN460" s="39"/>
    </row>
    <row r="461" spans="1:66" ht="11.25" customHeight="1" x14ac:dyDescent="0.25">
      <c r="A461" s="1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9"/>
      <c r="AG461" s="39"/>
      <c r="AH461" s="39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9"/>
      <c r="BN461" s="39"/>
    </row>
    <row r="462" spans="1:66" ht="11.25" customHeight="1" x14ac:dyDescent="0.25">
      <c r="A462" s="1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9"/>
      <c r="AG462" s="39"/>
      <c r="AH462" s="39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9"/>
      <c r="BN462" s="39"/>
    </row>
    <row r="463" spans="1:66" ht="11.25" customHeight="1" x14ac:dyDescent="0.25">
      <c r="A463" s="1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9"/>
      <c r="AG463" s="39"/>
      <c r="AH463" s="39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9"/>
      <c r="BN463" s="39"/>
    </row>
    <row r="464" spans="1:66" ht="11.25" customHeight="1" x14ac:dyDescent="0.25">
      <c r="A464" s="1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9"/>
      <c r="AG464" s="39"/>
      <c r="AH464" s="39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9"/>
      <c r="BN464" s="39"/>
    </row>
    <row r="465" spans="1:66" ht="11.25" customHeight="1" x14ac:dyDescent="0.25">
      <c r="A465" s="1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9"/>
      <c r="AG465" s="39"/>
      <c r="AH465" s="39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9"/>
      <c r="BN465" s="39"/>
    </row>
    <row r="466" spans="1:66" ht="11.25" customHeight="1" x14ac:dyDescent="0.25">
      <c r="A466" s="1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9"/>
      <c r="AG466" s="39"/>
      <c r="AH466" s="39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9"/>
      <c r="BN466" s="39"/>
    </row>
    <row r="467" spans="1:66" ht="11.25" customHeight="1" x14ac:dyDescent="0.25">
      <c r="A467" s="1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9"/>
      <c r="AG467" s="39"/>
      <c r="AH467" s="39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9"/>
      <c r="BN467" s="39"/>
    </row>
    <row r="468" spans="1:66" ht="11.25" customHeight="1" x14ac:dyDescent="0.25">
      <c r="A468" s="1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9"/>
      <c r="AG468" s="39"/>
      <c r="AH468" s="39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9"/>
      <c r="BN468" s="39"/>
    </row>
    <row r="469" spans="1:66" ht="11.25" customHeight="1" x14ac:dyDescent="0.25">
      <c r="A469" s="1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9"/>
      <c r="AG469" s="39"/>
      <c r="AH469" s="39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9"/>
      <c r="BN469" s="39"/>
    </row>
    <row r="470" spans="1:66" ht="11.25" customHeight="1" x14ac:dyDescent="0.25">
      <c r="A470" s="1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9"/>
      <c r="AG470" s="39"/>
      <c r="AH470" s="39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9"/>
      <c r="BN470" s="39"/>
    </row>
    <row r="471" spans="1:66" ht="11.25" customHeight="1" x14ac:dyDescent="0.25">
      <c r="A471" s="1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9"/>
      <c r="AG471" s="39"/>
      <c r="AH471" s="39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9"/>
      <c r="BN471" s="39"/>
    </row>
    <row r="472" spans="1:66" ht="11.25" customHeight="1" x14ac:dyDescent="0.25">
      <c r="A472" s="1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9"/>
      <c r="AG472" s="39"/>
      <c r="AH472" s="39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9"/>
      <c r="BN472" s="39"/>
    </row>
    <row r="473" spans="1:66" ht="11.25" customHeight="1" x14ac:dyDescent="0.25">
      <c r="A473" s="1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9"/>
      <c r="AG473" s="39"/>
      <c r="AH473" s="39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9"/>
      <c r="BN473" s="39"/>
    </row>
    <row r="474" spans="1:66" ht="11.25" customHeight="1" x14ac:dyDescent="0.25">
      <c r="A474" s="1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9"/>
      <c r="AG474" s="39"/>
      <c r="AH474" s="39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9"/>
      <c r="BN474" s="39"/>
    </row>
    <row r="475" spans="1:66" ht="11.25" customHeight="1" x14ac:dyDescent="0.25">
      <c r="A475" s="1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9"/>
      <c r="AG475" s="39"/>
      <c r="AH475" s="39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9"/>
      <c r="BN475" s="39"/>
    </row>
    <row r="476" spans="1:66" ht="11.25" customHeight="1" x14ac:dyDescent="0.25">
      <c r="A476" s="1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9"/>
      <c r="AG476" s="39"/>
      <c r="AH476" s="39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9"/>
      <c r="BN476" s="39"/>
    </row>
    <row r="477" spans="1:66" ht="11.25" customHeight="1" x14ac:dyDescent="0.25">
      <c r="A477" s="1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9"/>
      <c r="AG477" s="39"/>
      <c r="AH477" s="39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9"/>
      <c r="BN477" s="39"/>
    </row>
    <row r="478" spans="1:66" ht="11.25" customHeight="1" x14ac:dyDescent="0.25">
      <c r="A478" s="1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9"/>
      <c r="AG478" s="39"/>
      <c r="AH478" s="39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9"/>
      <c r="BN478" s="39"/>
    </row>
    <row r="479" spans="1:66" ht="11.25" customHeight="1" x14ac:dyDescent="0.25">
      <c r="A479" s="1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9"/>
      <c r="AG479" s="39"/>
      <c r="AH479" s="39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9"/>
      <c r="BN479" s="39"/>
    </row>
    <row r="480" spans="1:66" ht="11.25" customHeight="1" x14ac:dyDescent="0.25">
      <c r="A480" s="1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9"/>
      <c r="AG480" s="39"/>
      <c r="AH480" s="39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9"/>
      <c r="BN480" s="39"/>
    </row>
    <row r="481" spans="1:66" ht="11.25" customHeight="1" x14ac:dyDescent="0.25">
      <c r="A481" s="1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9"/>
      <c r="AG481" s="39"/>
      <c r="AH481" s="39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9"/>
      <c r="BN481" s="39"/>
    </row>
    <row r="482" spans="1:66" ht="11.25" customHeight="1" x14ac:dyDescent="0.25">
      <c r="A482" s="1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9"/>
      <c r="AG482" s="39"/>
      <c r="AH482" s="39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9"/>
      <c r="BN482" s="39"/>
    </row>
    <row r="483" spans="1:66" ht="11.25" customHeight="1" x14ac:dyDescent="0.25">
      <c r="A483" s="1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9"/>
      <c r="AG483" s="39"/>
      <c r="AH483" s="39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9"/>
      <c r="BN483" s="39"/>
    </row>
    <row r="484" spans="1:66" ht="11.25" customHeight="1" x14ac:dyDescent="0.25">
      <c r="A484" s="1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9"/>
      <c r="AG484" s="39"/>
      <c r="AH484" s="39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9"/>
      <c r="BN484" s="39"/>
    </row>
    <row r="485" spans="1:66" ht="11.25" customHeight="1" x14ac:dyDescent="0.25">
      <c r="A485" s="1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9"/>
      <c r="AG485" s="39"/>
      <c r="AH485" s="39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9"/>
      <c r="BN485" s="39"/>
    </row>
    <row r="486" spans="1:66" ht="11.25" customHeight="1" x14ac:dyDescent="0.25">
      <c r="A486" s="1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9"/>
      <c r="AG486" s="39"/>
      <c r="AH486" s="39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9"/>
      <c r="BN486" s="39"/>
    </row>
    <row r="487" spans="1:66" ht="11.25" customHeight="1" x14ac:dyDescent="0.25">
      <c r="A487" s="1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9"/>
      <c r="AG487" s="39"/>
      <c r="AH487" s="39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9"/>
      <c r="BN487" s="39"/>
    </row>
    <row r="488" spans="1:66" ht="11.25" customHeight="1" x14ac:dyDescent="0.25">
      <c r="A488" s="1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9"/>
      <c r="AG488" s="39"/>
      <c r="AH488" s="39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9"/>
      <c r="BN488" s="39"/>
    </row>
    <row r="489" spans="1:66" ht="11.25" customHeight="1" x14ac:dyDescent="0.25">
      <c r="A489" s="1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9"/>
      <c r="AG489" s="39"/>
      <c r="AH489" s="39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9"/>
      <c r="BN489" s="39"/>
    </row>
    <row r="490" spans="1:66" ht="11.25" customHeight="1" x14ac:dyDescent="0.25">
      <c r="A490" s="1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9"/>
      <c r="AG490" s="39"/>
      <c r="AH490" s="39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9"/>
      <c r="BN490" s="39"/>
    </row>
    <row r="491" spans="1:66" ht="11.25" customHeight="1" x14ac:dyDescent="0.25">
      <c r="A491" s="1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9"/>
      <c r="AG491" s="39"/>
      <c r="AH491" s="39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9"/>
      <c r="BN491" s="39"/>
    </row>
    <row r="492" spans="1:66" ht="11.25" customHeight="1" x14ac:dyDescent="0.25">
      <c r="A492" s="1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9"/>
      <c r="AG492" s="39"/>
      <c r="AH492" s="39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9"/>
      <c r="BN492" s="39"/>
    </row>
    <row r="493" spans="1:66" ht="11.25" customHeight="1" x14ac:dyDescent="0.25">
      <c r="A493" s="1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9"/>
      <c r="AG493" s="39"/>
      <c r="AH493" s="39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9"/>
      <c r="BN493" s="39"/>
    </row>
    <row r="494" spans="1:66" ht="11.25" customHeight="1" x14ac:dyDescent="0.25">
      <c r="A494" s="1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9"/>
      <c r="AG494" s="39"/>
      <c r="AH494" s="39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9"/>
      <c r="BN494" s="39"/>
    </row>
    <row r="495" spans="1:66" ht="11.25" customHeight="1" x14ac:dyDescent="0.25">
      <c r="A495" s="1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9"/>
      <c r="AG495" s="39"/>
      <c r="AH495" s="39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9"/>
      <c r="BN495" s="39"/>
    </row>
    <row r="496" spans="1:66" ht="11.25" customHeight="1" x14ac:dyDescent="0.25">
      <c r="A496" s="1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9"/>
      <c r="AG496" s="39"/>
      <c r="AH496" s="39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9"/>
      <c r="BN496" s="39"/>
    </row>
    <row r="497" spans="1:66" ht="11.25" customHeight="1" x14ac:dyDescent="0.25">
      <c r="A497" s="1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9"/>
      <c r="AG497" s="39"/>
      <c r="AH497" s="39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9"/>
      <c r="BN497" s="39"/>
    </row>
    <row r="498" spans="1:66" ht="11.25" customHeight="1" x14ac:dyDescent="0.25">
      <c r="A498" s="1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9"/>
      <c r="AG498" s="39"/>
      <c r="AH498" s="39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9"/>
      <c r="BN498" s="39"/>
    </row>
    <row r="499" spans="1:66" ht="11.25" customHeight="1" x14ac:dyDescent="0.25">
      <c r="A499" s="1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9"/>
      <c r="AG499" s="39"/>
      <c r="AH499" s="39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9"/>
      <c r="BN499" s="39"/>
    </row>
    <row r="500" spans="1:66" ht="11.25" customHeight="1" x14ac:dyDescent="0.25">
      <c r="A500" s="1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9"/>
      <c r="AG500" s="39"/>
      <c r="AH500" s="39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9"/>
      <c r="BN500" s="39"/>
    </row>
    <row r="501" spans="1:66" ht="11.25" customHeight="1" x14ac:dyDescent="0.25">
      <c r="A501" s="1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9"/>
      <c r="AG501" s="39"/>
      <c r="AH501" s="39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9"/>
      <c r="BN501" s="39"/>
    </row>
    <row r="502" spans="1:66" ht="11.25" customHeight="1" x14ac:dyDescent="0.25">
      <c r="A502" s="1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9"/>
      <c r="AG502" s="39"/>
      <c r="AH502" s="39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9"/>
      <c r="BN502" s="39"/>
    </row>
    <row r="503" spans="1:66" ht="11.25" customHeight="1" x14ac:dyDescent="0.25">
      <c r="A503" s="1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9"/>
      <c r="AG503" s="39"/>
      <c r="AH503" s="39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9"/>
      <c r="BN503" s="39"/>
    </row>
    <row r="504" spans="1:66" ht="11.25" customHeight="1" x14ac:dyDescent="0.25">
      <c r="A504" s="1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9"/>
      <c r="AG504" s="39"/>
      <c r="AH504" s="39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9"/>
      <c r="BN504" s="39"/>
    </row>
    <row r="505" spans="1:66" ht="11.25" customHeight="1" x14ac:dyDescent="0.25">
      <c r="A505" s="1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9"/>
      <c r="AG505" s="39"/>
      <c r="AH505" s="39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9"/>
      <c r="BN505" s="39"/>
    </row>
    <row r="506" spans="1:66" ht="11.25" customHeight="1" x14ac:dyDescent="0.25">
      <c r="A506" s="1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9"/>
      <c r="AG506" s="39"/>
      <c r="AH506" s="39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9"/>
      <c r="BN506" s="39"/>
    </row>
    <row r="507" spans="1:66" ht="11.25" customHeight="1" x14ac:dyDescent="0.25">
      <c r="A507" s="1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9"/>
      <c r="AG507" s="39"/>
      <c r="AH507" s="39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9"/>
      <c r="BN507" s="39"/>
    </row>
    <row r="508" spans="1:66" ht="11.25" customHeight="1" x14ac:dyDescent="0.25">
      <c r="A508" s="1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9"/>
      <c r="AG508" s="39"/>
      <c r="AH508" s="39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9"/>
      <c r="BN508" s="39"/>
    </row>
    <row r="509" spans="1:66" ht="11.25" customHeight="1" x14ac:dyDescent="0.25">
      <c r="A509" s="1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9"/>
      <c r="AG509" s="39"/>
      <c r="AH509" s="39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9"/>
      <c r="BN509" s="39"/>
    </row>
    <row r="510" spans="1:66" ht="11.25" customHeight="1" x14ac:dyDescent="0.25">
      <c r="A510" s="1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9"/>
      <c r="AG510" s="39"/>
      <c r="AH510" s="39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9"/>
      <c r="BN510" s="39"/>
    </row>
    <row r="511" spans="1:66" ht="11.25" customHeight="1" x14ac:dyDescent="0.25">
      <c r="A511" s="1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9"/>
      <c r="AG511" s="39"/>
      <c r="AH511" s="39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9"/>
      <c r="BN511" s="39"/>
    </row>
    <row r="512" spans="1:66" ht="11.25" customHeight="1" x14ac:dyDescent="0.25">
      <c r="A512" s="1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9"/>
      <c r="AG512" s="39"/>
      <c r="AH512" s="39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9"/>
      <c r="BN512" s="39"/>
    </row>
    <row r="513" spans="1:66" ht="11.25" customHeight="1" x14ac:dyDescent="0.25">
      <c r="A513" s="1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9"/>
      <c r="AG513" s="39"/>
      <c r="AH513" s="39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9"/>
      <c r="BN513" s="39"/>
    </row>
    <row r="514" spans="1:66" ht="11.25" customHeight="1" x14ac:dyDescent="0.25">
      <c r="A514" s="1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9"/>
      <c r="AG514" s="39"/>
      <c r="AH514" s="39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9"/>
      <c r="BN514" s="39"/>
    </row>
    <row r="515" spans="1:66" ht="11.25" customHeight="1" x14ac:dyDescent="0.25">
      <c r="A515" s="1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9"/>
      <c r="AG515" s="39"/>
      <c r="AH515" s="39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9"/>
      <c r="BN515" s="39"/>
    </row>
    <row r="516" spans="1:66" ht="11.25" customHeight="1" x14ac:dyDescent="0.25">
      <c r="A516" s="1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9"/>
      <c r="AG516" s="39"/>
      <c r="AH516" s="39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9"/>
      <c r="BN516" s="39"/>
    </row>
    <row r="517" spans="1:66" ht="11.25" customHeight="1" x14ac:dyDescent="0.25">
      <c r="A517" s="1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9"/>
      <c r="AG517" s="39"/>
      <c r="AH517" s="39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9"/>
      <c r="BN517" s="39"/>
    </row>
    <row r="518" spans="1:66" ht="11.25" customHeight="1" x14ac:dyDescent="0.25">
      <c r="A518" s="1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9"/>
      <c r="AG518" s="39"/>
      <c r="AH518" s="39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9"/>
      <c r="BN518" s="39"/>
    </row>
    <row r="519" spans="1:66" ht="11.25" customHeight="1" x14ac:dyDescent="0.25">
      <c r="A519" s="1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9"/>
      <c r="AG519" s="39"/>
      <c r="AH519" s="39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9"/>
      <c r="BN519" s="39"/>
    </row>
    <row r="520" spans="1:66" ht="11.25" customHeight="1" x14ac:dyDescent="0.25">
      <c r="A520" s="1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9"/>
      <c r="AG520" s="39"/>
      <c r="AH520" s="39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9"/>
      <c r="BN520" s="39"/>
    </row>
    <row r="521" spans="1:66" ht="11.25" customHeight="1" x14ac:dyDescent="0.25">
      <c r="A521" s="1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9"/>
      <c r="AG521" s="39"/>
      <c r="AH521" s="39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9"/>
      <c r="BN521" s="39"/>
    </row>
    <row r="522" spans="1:66" ht="11.25" customHeight="1" x14ac:dyDescent="0.25">
      <c r="A522" s="1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9"/>
      <c r="AG522" s="39"/>
      <c r="AH522" s="39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9"/>
      <c r="BN522" s="39"/>
    </row>
    <row r="523" spans="1:66" ht="11.25" customHeight="1" x14ac:dyDescent="0.25">
      <c r="A523" s="1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9"/>
      <c r="AG523" s="39"/>
      <c r="AH523" s="39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9"/>
      <c r="BN523" s="39"/>
    </row>
    <row r="524" spans="1:66" ht="11.25" customHeight="1" x14ac:dyDescent="0.25">
      <c r="A524" s="1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9"/>
      <c r="AG524" s="39"/>
      <c r="AH524" s="39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9"/>
      <c r="BN524" s="39"/>
    </row>
    <row r="525" spans="1:66" ht="11.25" customHeight="1" x14ac:dyDescent="0.25">
      <c r="A525" s="1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9"/>
      <c r="AG525" s="39"/>
      <c r="AH525" s="39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9"/>
      <c r="BN525" s="39"/>
    </row>
    <row r="526" spans="1:66" ht="11.25" customHeight="1" x14ac:dyDescent="0.25">
      <c r="A526" s="1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9"/>
      <c r="AG526" s="39"/>
      <c r="AH526" s="39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9"/>
      <c r="BN526" s="39"/>
    </row>
    <row r="527" spans="1:66" ht="11.25" customHeight="1" x14ac:dyDescent="0.25">
      <c r="A527" s="1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9"/>
      <c r="AG527" s="39"/>
      <c r="AH527" s="39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9"/>
      <c r="BN527" s="39"/>
    </row>
    <row r="528" spans="1:66" ht="11.25" customHeight="1" x14ac:dyDescent="0.25">
      <c r="A528" s="1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9"/>
      <c r="AG528" s="39"/>
      <c r="AH528" s="39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9"/>
      <c r="BN528" s="39"/>
    </row>
    <row r="529" spans="1:66" ht="11.25" customHeight="1" x14ac:dyDescent="0.25">
      <c r="A529" s="1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9"/>
      <c r="AG529" s="39"/>
      <c r="AH529" s="39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9"/>
      <c r="BN529" s="39"/>
    </row>
    <row r="530" spans="1:66" ht="11.25" customHeight="1" x14ac:dyDescent="0.25">
      <c r="A530" s="1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9"/>
      <c r="AG530" s="39"/>
      <c r="AH530" s="39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9"/>
      <c r="BN530" s="39"/>
    </row>
    <row r="531" spans="1:66" ht="11.25" customHeight="1" x14ac:dyDescent="0.25">
      <c r="A531" s="1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9"/>
      <c r="AG531" s="39"/>
      <c r="AH531" s="39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9"/>
      <c r="BN531" s="39"/>
    </row>
    <row r="532" spans="1:66" ht="11.25" customHeight="1" x14ac:dyDescent="0.25">
      <c r="A532" s="1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9"/>
      <c r="AG532" s="39"/>
      <c r="AH532" s="39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9"/>
      <c r="BN532" s="39"/>
    </row>
    <row r="533" spans="1:66" ht="11.25" customHeight="1" x14ac:dyDescent="0.25">
      <c r="A533" s="1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9"/>
      <c r="AG533" s="39"/>
      <c r="AH533" s="39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9"/>
      <c r="BN533" s="39"/>
    </row>
    <row r="534" spans="1:66" ht="11.25" customHeight="1" x14ac:dyDescent="0.25">
      <c r="A534" s="1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9"/>
      <c r="AG534" s="39"/>
      <c r="AH534" s="39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9"/>
      <c r="BN534" s="39"/>
    </row>
    <row r="535" spans="1:66" ht="11.25" customHeight="1" x14ac:dyDescent="0.25">
      <c r="A535" s="1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9"/>
      <c r="AG535" s="39"/>
      <c r="AH535" s="39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9"/>
      <c r="BN535" s="39"/>
    </row>
    <row r="536" spans="1:66" ht="11.25" customHeight="1" x14ac:dyDescent="0.25">
      <c r="A536" s="1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9"/>
      <c r="AG536" s="39"/>
      <c r="AH536" s="39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9"/>
      <c r="BN536" s="39"/>
    </row>
    <row r="537" spans="1:66" ht="11.25" customHeight="1" x14ac:dyDescent="0.25">
      <c r="A537" s="1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9"/>
      <c r="AG537" s="39"/>
      <c r="AH537" s="39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9"/>
      <c r="BN537" s="39"/>
    </row>
    <row r="538" spans="1:66" ht="11.25" customHeight="1" x14ac:dyDescent="0.25">
      <c r="A538" s="1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9"/>
      <c r="AG538" s="39"/>
      <c r="AH538" s="39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9"/>
      <c r="BN538" s="39"/>
    </row>
    <row r="539" spans="1:66" ht="11.25" customHeight="1" x14ac:dyDescent="0.25">
      <c r="A539" s="1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9"/>
      <c r="AG539" s="39"/>
      <c r="AH539" s="39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9"/>
      <c r="BN539" s="39"/>
    </row>
    <row r="540" spans="1:66" ht="11.25" customHeight="1" x14ac:dyDescent="0.25">
      <c r="A540" s="1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9"/>
      <c r="AG540" s="39"/>
      <c r="AH540" s="39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9"/>
      <c r="BN540" s="39"/>
    </row>
    <row r="541" spans="1:66" ht="11.25" customHeight="1" x14ac:dyDescent="0.25">
      <c r="A541" s="1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9"/>
      <c r="AG541" s="39"/>
      <c r="AH541" s="39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9"/>
      <c r="BN541" s="39"/>
    </row>
    <row r="542" spans="1:66" ht="11.25" customHeight="1" x14ac:dyDescent="0.25">
      <c r="A542" s="1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9"/>
      <c r="AG542" s="39"/>
      <c r="AH542" s="39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9"/>
      <c r="BN542" s="39"/>
    </row>
    <row r="543" spans="1:66" ht="11.25" customHeight="1" x14ac:dyDescent="0.25">
      <c r="A543" s="1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9"/>
      <c r="AG543" s="39"/>
      <c r="AH543" s="39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9"/>
      <c r="BN543" s="39"/>
    </row>
    <row r="544" spans="1:66" ht="11.25" customHeight="1" x14ac:dyDescent="0.25">
      <c r="A544" s="1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9"/>
      <c r="AG544" s="39"/>
      <c r="AH544" s="39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9"/>
      <c r="BN544" s="39"/>
    </row>
    <row r="545" spans="1:66" ht="11.25" customHeight="1" x14ac:dyDescent="0.25">
      <c r="A545" s="1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9"/>
      <c r="AG545" s="39"/>
      <c r="AH545" s="39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9"/>
      <c r="BN545" s="39"/>
    </row>
    <row r="546" spans="1:66" ht="11.25" customHeight="1" x14ac:dyDescent="0.25">
      <c r="A546" s="1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9"/>
      <c r="AG546" s="39"/>
      <c r="AH546" s="39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9"/>
      <c r="BN546" s="39"/>
    </row>
    <row r="547" spans="1:66" ht="11.25" customHeight="1" x14ac:dyDescent="0.25">
      <c r="A547" s="1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9"/>
      <c r="AG547" s="39"/>
      <c r="AH547" s="39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9"/>
      <c r="BN547" s="39"/>
    </row>
    <row r="548" spans="1:66" ht="11.25" customHeight="1" x14ac:dyDescent="0.25">
      <c r="A548" s="1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9"/>
      <c r="AG548" s="39"/>
      <c r="AH548" s="39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9"/>
      <c r="BN548" s="39"/>
    </row>
    <row r="549" spans="1:66" ht="11.25" customHeight="1" x14ac:dyDescent="0.25">
      <c r="A549" s="1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9"/>
      <c r="AG549" s="39"/>
      <c r="AH549" s="39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9"/>
      <c r="BN549" s="39"/>
    </row>
    <row r="550" spans="1:66" ht="11.25" customHeight="1" x14ac:dyDescent="0.25">
      <c r="A550" s="1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9"/>
      <c r="AG550" s="39"/>
      <c r="AH550" s="39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9"/>
      <c r="BN550" s="39"/>
    </row>
    <row r="551" spans="1:66" ht="11.25" customHeight="1" x14ac:dyDescent="0.25">
      <c r="A551" s="1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9"/>
      <c r="AG551" s="39"/>
      <c r="AH551" s="39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9"/>
      <c r="BN551" s="39"/>
    </row>
    <row r="552" spans="1:66" ht="11.25" customHeight="1" x14ac:dyDescent="0.25">
      <c r="A552" s="1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9"/>
      <c r="AG552" s="39"/>
      <c r="AH552" s="39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9"/>
      <c r="BN552" s="39"/>
    </row>
    <row r="553" spans="1:66" ht="11.25" customHeight="1" x14ac:dyDescent="0.25">
      <c r="A553" s="1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9"/>
      <c r="AG553" s="39"/>
      <c r="AH553" s="39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9"/>
      <c r="BN553" s="39"/>
    </row>
    <row r="554" spans="1:66" ht="11.25" customHeight="1" x14ac:dyDescent="0.25">
      <c r="A554" s="1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9"/>
      <c r="AG554" s="39"/>
      <c r="AH554" s="39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9"/>
      <c r="BN554" s="39"/>
    </row>
    <row r="555" spans="1:66" ht="11.25" customHeight="1" x14ac:dyDescent="0.25">
      <c r="A555" s="1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9"/>
      <c r="AG555" s="39"/>
      <c r="AH555" s="39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9"/>
      <c r="BN555" s="39"/>
    </row>
    <row r="556" spans="1:66" ht="11.25" customHeight="1" x14ac:dyDescent="0.25">
      <c r="A556" s="1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9"/>
      <c r="AG556" s="39"/>
      <c r="AH556" s="39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9"/>
      <c r="BN556" s="39"/>
    </row>
    <row r="557" spans="1:66" ht="11.25" customHeight="1" x14ac:dyDescent="0.25">
      <c r="A557" s="1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9"/>
      <c r="AG557" s="39"/>
      <c r="AH557" s="39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9"/>
      <c r="BN557" s="39"/>
    </row>
    <row r="558" spans="1:66" ht="11.25" customHeight="1" x14ac:dyDescent="0.25">
      <c r="A558" s="1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9"/>
      <c r="AG558" s="39"/>
      <c r="AH558" s="39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9"/>
      <c r="BN558" s="39"/>
    </row>
    <row r="559" spans="1:66" ht="11.25" customHeight="1" x14ac:dyDescent="0.25">
      <c r="A559" s="1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9"/>
      <c r="AG559" s="39"/>
      <c r="AH559" s="39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9"/>
      <c r="BN559" s="39"/>
    </row>
    <row r="560" spans="1:66" ht="11.25" customHeight="1" x14ac:dyDescent="0.25">
      <c r="A560" s="1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9"/>
      <c r="AG560" s="39"/>
      <c r="AH560" s="39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9"/>
      <c r="BN560" s="39"/>
    </row>
    <row r="561" spans="1:66" ht="11.25" customHeight="1" x14ac:dyDescent="0.25">
      <c r="A561" s="1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9"/>
      <c r="AG561" s="39"/>
      <c r="AH561" s="39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9"/>
      <c r="BN561" s="39"/>
    </row>
    <row r="562" spans="1:66" ht="11.25" customHeight="1" x14ac:dyDescent="0.25">
      <c r="A562" s="1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9"/>
      <c r="AG562" s="39"/>
      <c r="AH562" s="39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9"/>
      <c r="BN562" s="39"/>
    </row>
    <row r="563" spans="1:66" ht="11.25" customHeight="1" x14ac:dyDescent="0.25">
      <c r="A563" s="1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9"/>
      <c r="AG563" s="39"/>
      <c r="AH563" s="39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9"/>
      <c r="BN563" s="39"/>
    </row>
    <row r="564" spans="1:66" ht="11.25" customHeight="1" x14ac:dyDescent="0.25">
      <c r="A564" s="1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9"/>
      <c r="AG564" s="39"/>
      <c r="AH564" s="39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9"/>
      <c r="BN564" s="39"/>
    </row>
    <row r="565" spans="1:66" ht="11.25" customHeight="1" x14ac:dyDescent="0.25">
      <c r="A565" s="1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9"/>
      <c r="AG565" s="39"/>
      <c r="AH565" s="39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9"/>
      <c r="BN565" s="39"/>
    </row>
    <row r="566" spans="1:66" ht="11.25" customHeight="1" x14ac:dyDescent="0.25">
      <c r="A566" s="1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9"/>
      <c r="AG566" s="39"/>
      <c r="AH566" s="39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9"/>
      <c r="BN566" s="39"/>
    </row>
    <row r="567" spans="1:66" ht="11.25" customHeight="1" x14ac:dyDescent="0.25">
      <c r="A567" s="1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9"/>
      <c r="AG567" s="39"/>
      <c r="AH567" s="39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9"/>
      <c r="BN567" s="39"/>
    </row>
    <row r="568" spans="1:66" ht="11.25" customHeight="1" x14ac:dyDescent="0.25">
      <c r="A568" s="1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9"/>
      <c r="AG568" s="39"/>
      <c r="AH568" s="39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9"/>
      <c r="BN568" s="39"/>
    </row>
    <row r="569" spans="1:66" ht="11.25" customHeight="1" x14ac:dyDescent="0.25">
      <c r="A569" s="1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9"/>
      <c r="AG569" s="39"/>
      <c r="AH569" s="39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9"/>
      <c r="BN569" s="39"/>
    </row>
    <row r="570" spans="1:66" ht="11.25" customHeight="1" x14ac:dyDescent="0.25">
      <c r="A570" s="1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9"/>
      <c r="AG570" s="39"/>
      <c r="AH570" s="39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9"/>
      <c r="BN570" s="39"/>
    </row>
    <row r="571" spans="1:66" ht="11.25" customHeight="1" x14ac:dyDescent="0.25">
      <c r="A571" s="1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9"/>
      <c r="AG571" s="39"/>
      <c r="AH571" s="39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9"/>
      <c r="BN571" s="39"/>
    </row>
    <row r="572" spans="1:66" ht="11.25" customHeight="1" x14ac:dyDescent="0.25">
      <c r="A572" s="1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9"/>
      <c r="AG572" s="39"/>
      <c r="AH572" s="39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9"/>
      <c r="BN572" s="39"/>
    </row>
    <row r="573" spans="1:66" ht="11.25" customHeight="1" x14ac:dyDescent="0.25">
      <c r="A573" s="1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9"/>
      <c r="AG573" s="39"/>
      <c r="AH573" s="39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9"/>
      <c r="BN573" s="39"/>
    </row>
    <row r="574" spans="1:66" ht="11.25" customHeight="1" x14ac:dyDescent="0.25">
      <c r="A574" s="1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9"/>
      <c r="AG574" s="39"/>
      <c r="AH574" s="39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9"/>
      <c r="BN574" s="39"/>
    </row>
    <row r="575" spans="1:66" ht="11.25" customHeight="1" x14ac:dyDescent="0.25">
      <c r="A575" s="1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9"/>
      <c r="AG575" s="39"/>
      <c r="AH575" s="39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9"/>
      <c r="BN575" s="39"/>
    </row>
    <row r="576" spans="1:66" ht="11.25" customHeight="1" x14ac:dyDescent="0.25">
      <c r="A576" s="1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9"/>
      <c r="AG576" s="39"/>
      <c r="AH576" s="39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9"/>
      <c r="BN576" s="39"/>
    </row>
    <row r="577" spans="1:66" ht="11.25" customHeight="1" x14ac:dyDescent="0.25">
      <c r="A577" s="1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9"/>
      <c r="AG577" s="39"/>
      <c r="AH577" s="39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9"/>
      <c r="BN577" s="39"/>
    </row>
    <row r="578" spans="1:66" ht="11.25" customHeight="1" x14ac:dyDescent="0.25">
      <c r="A578" s="1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9"/>
      <c r="AG578" s="39"/>
      <c r="AH578" s="39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9"/>
      <c r="BN578" s="39"/>
    </row>
    <row r="579" spans="1:66" ht="11.25" customHeight="1" x14ac:dyDescent="0.25">
      <c r="A579" s="1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9"/>
      <c r="AG579" s="39"/>
      <c r="AH579" s="39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9"/>
      <c r="BN579" s="39"/>
    </row>
    <row r="580" spans="1:66" ht="11.25" customHeight="1" x14ac:dyDescent="0.25">
      <c r="A580" s="1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9"/>
      <c r="AG580" s="39"/>
      <c r="AH580" s="39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9"/>
      <c r="BN580" s="39"/>
    </row>
    <row r="581" spans="1:66" ht="11.25" customHeight="1" x14ac:dyDescent="0.25">
      <c r="A581" s="1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9"/>
      <c r="AG581" s="39"/>
      <c r="AH581" s="39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9"/>
      <c r="BN581" s="39"/>
    </row>
    <row r="582" spans="1:66" ht="11.25" customHeight="1" x14ac:dyDescent="0.25">
      <c r="A582" s="1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9"/>
      <c r="AG582" s="39"/>
      <c r="AH582" s="39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9"/>
      <c r="BN582" s="39"/>
    </row>
    <row r="583" spans="1:66" ht="11.25" customHeight="1" x14ac:dyDescent="0.25">
      <c r="A583" s="1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9"/>
      <c r="AG583" s="39"/>
      <c r="AH583" s="39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9"/>
      <c r="BN583" s="39"/>
    </row>
    <row r="584" spans="1:66" ht="11.25" customHeight="1" x14ac:dyDescent="0.25">
      <c r="A584" s="1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9"/>
      <c r="AG584" s="39"/>
      <c r="AH584" s="39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9"/>
      <c r="BN584" s="39"/>
    </row>
    <row r="585" spans="1:66" ht="11.25" customHeight="1" x14ac:dyDescent="0.25">
      <c r="A585" s="1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9"/>
      <c r="AG585" s="39"/>
      <c r="AH585" s="39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9"/>
      <c r="BN585" s="39"/>
    </row>
    <row r="586" spans="1:66" ht="11.25" customHeight="1" x14ac:dyDescent="0.25">
      <c r="A586" s="1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9"/>
      <c r="AG586" s="39"/>
      <c r="AH586" s="39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9"/>
      <c r="BN586" s="39"/>
    </row>
    <row r="587" spans="1:66" ht="11.25" customHeight="1" x14ac:dyDescent="0.25">
      <c r="A587" s="1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9"/>
      <c r="AG587" s="39"/>
      <c r="AH587" s="39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9"/>
      <c r="BN587" s="39"/>
    </row>
    <row r="588" spans="1:66" ht="11.25" customHeight="1" x14ac:dyDescent="0.25">
      <c r="A588" s="1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9"/>
      <c r="AG588" s="39"/>
      <c r="AH588" s="39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9"/>
      <c r="BN588" s="39"/>
    </row>
    <row r="589" spans="1:66" ht="11.25" customHeight="1" x14ac:dyDescent="0.25">
      <c r="A589" s="1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9"/>
      <c r="AG589" s="39"/>
      <c r="AH589" s="39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9"/>
      <c r="BN589" s="39"/>
    </row>
    <row r="590" spans="1:66" ht="11.25" customHeight="1" x14ac:dyDescent="0.25">
      <c r="A590" s="1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9"/>
      <c r="AG590" s="39"/>
      <c r="AH590" s="39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9"/>
      <c r="BN590" s="39"/>
    </row>
    <row r="591" spans="1:66" ht="11.25" customHeight="1" x14ac:dyDescent="0.25">
      <c r="A591" s="1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9"/>
      <c r="AG591" s="39"/>
      <c r="AH591" s="39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9"/>
      <c r="BN591" s="39"/>
    </row>
    <row r="592" spans="1:66" ht="11.25" customHeight="1" x14ac:dyDescent="0.25">
      <c r="A592" s="1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9"/>
      <c r="AG592" s="39"/>
      <c r="AH592" s="39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9"/>
      <c r="BN592" s="39"/>
    </row>
    <row r="593" spans="1:66" ht="11.25" customHeight="1" x14ac:dyDescent="0.25">
      <c r="A593" s="1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9"/>
      <c r="AG593" s="39"/>
      <c r="AH593" s="39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9"/>
      <c r="BN593" s="39"/>
    </row>
    <row r="594" spans="1:66" ht="11.25" customHeight="1" x14ac:dyDescent="0.25">
      <c r="A594" s="1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9"/>
      <c r="AG594" s="39"/>
      <c r="AH594" s="39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9"/>
      <c r="BN594" s="39"/>
    </row>
    <row r="595" spans="1:66" ht="11.25" customHeight="1" x14ac:dyDescent="0.25">
      <c r="A595" s="1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9"/>
      <c r="AG595" s="39"/>
      <c r="AH595" s="39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9"/>
      <c r="BN595" s="39"/>
    </row>
    <row r="596" spans="1:66" ht="11.25" customHeight="1" x14ac:dyDescent="0.25">
      <c r="A596" s="1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9"/>
      <c r="AG596" s="39"/>
      <c r="AH596" s="39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9"/>
      <c r="BN596" s="39"/>
    </row>
    <row r="597" spans="1:66" ht="11.25" customHeight="1" x14ac:dyDescent="0.25">
      <c r="A597" s="1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9"/>
      <c r="AG597" s="39"/>
      <c r="AH597" s="39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9"/>
      <c r="BN597" s="39"/>
    </row>
    <row r="598" spans="1:66" ht="11.25" customHeight="1" x14ac:dyDescent="0.25">
      <c r="A598" s="1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9"/>
      <c r="AG598" s="39"/>
      <c r="AH598" s="39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9"/>
      <c r="BN598" s="39"/>
    </row>
    <row r="599" spans="1:66" ht="11.25" customHeight="1" x14ac:dyDescent="0.25">
      <c r="A599" s="1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9"/>
      <c r="AG599" s="39"/>
      <c r="AH599" s="39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9"/>
      <c r="BN599" s="39"/>
    </row>
    <row r="600" spans="1:66" ht="11.25" customHeight="1" x14ac:dyDescent="0.25">
      <c r="A600" s="1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9"/>
      <c r="AG600" s="39"/>
      <c r="AH600" s="39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9"/>
      <c r="BN600" s="39"/>
    </row>
    <row r="601" spans="1:66" ht="11.25" customHeight="1" x14ac:dyDescent="0.25">
      <c r="A601" s="1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9"/>
      <c r="AG601" s="39"/>
      <c r="AH601" s="39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9"/>
      <c r="BN601" s="39"/>
    </row>
    <row r="602" spans="1:66" ht="11.25" customHeight="1" x14ac:dyDescent="0.25">
      <c r="A602" s="1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9"/>
      <c r="AG602" s="39"/>
      <c r="AH602" s="39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9"/>
      <c r="BN602" s="39"/>
    </row>
    <row r="603" spans="1:66" ht="11.25" customHeight="1" x14ac:dyDescent="0.25">
      <c r="A603" s="1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9"/>
      <c r="AG603" s="39"/>
      <c r="AH603" s="39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9"/>
      <c r="BN603" s="39"/>
    </row>
    <row r="604" spans="1:66" ht="11.25" customHeight="1" x14ac:dyDescent="0.25">
      <c r="A604" s="1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9"/>
      <c r="AG604" s="39"/>
      <c r="AH604" s="39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9"/>
      <c r="BN604" s="39"/>
    </row>
    <row r="605" spans="1:66" ht="11.25" customHeight="1" x14ac:dyDescent="0.25">
      <c r="A605" s="1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9"/>
      <c r="AG605" s="39"/>
      <c r="AH605" s="39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9"/>
      <c r="BN605" s="39"/>
    </row>
    <row r="606" spans="1:66" ht="11.25" customHeight="1" x14ac:dyDescent="0.25">
      <c r="A606" s="1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9"/>
      <c r="AG606" s="39"/>
      <c r="AH606" s="39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9"/>
      <c r="BN606" s="39"/>
    </row>
    <row r="607" spans="1:66" ht="11.25" customHeight="1" x14ac:dyDescent="0.25">
      <c r="A607" s="1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9"/>
      <c r="AG607" s="39"/>
      <c r="AH607" s="39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9"/>
      <c r="BN607" s="39"/>
    </row>
    <row r="608" spans="1:66" ht="11.25" customHeight="1" x14ac:dyDescent="0.25">
      <c r="A608" s="1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9"/>
      <c r="AG608" s="39"/>
      <c r="AH608" s="39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9"/>
      <c r="BN608" s="39"/>
    </row>
    <row r="609" spans="1:66" ht="11.25" customHeight="1" x14ac:dyDescent="0.25">
      <c r="A609" s="1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9"/>
      <c r="AG609" s="39"/>
      <c r="AH609" s="39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9"/>
      <c r="BN609" s="39"/>
    </row>
    <row r="610" spans="1:66" ht="11.25" customHeight="1" x14ac:dyDescent="0.25">
      <c r="A610" s="1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9"/>
      <c r="AG610" s="39"/>
      <c r="AH610" s="39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9"/>
      <c r="BN610" s="39"/>
    </row>
    <row r="611" spans="1:66" ht="11.25" customHeight="1" x14ac:dyDescent="0.25">
      <c r="A611" s="1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9"/>
      <c r="AG611" s="39"/>
      <c r="AH611" s="39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9"/>
      <c r="BN611" s="39"/>
    </row>
    <row r="612" spans="1:66" ht="11.25" customHeight="1" x14ac:dyDescent="0.25">
      <c r="A612" s="1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9"/>
      <c r="AG612" s="39"/>
      <c r="AH612" s="39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9"/>
      <c r="BN612" s="39"/>
    </row>
    <row r="613" spans="1:66" ht="11.25" customHeight="1" x14ac:dyDescent="0.25">
      <c r="A613" s="1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9"/>
      <c r="AG613" s="39"/>
      <c r="AH613" s="39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9"/>
      <c r="BN613" s="39"/>
    </row>
    <row r="614" spans="1:66" ht="11.25" customHeight="1" x14ac:dyDescent="0.25">
      <c r="A614" s="1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9"/>
      <c r="AG614" s="39"/>
      <c r="AH614" s="39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9"/>
      <c r="BN614" s="39"/>
    </row>
    <row r="615" spans="1:66" ht="11.25" customHeight="1" x14ac:dyDescent="0.25">
      <c r="A615" s="1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9"/>
      <c r="AG615" s="39"/>
      <c r="AH615" s="39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9"/>
      <c r="BN615" s="39"/>
    </row>
    <row r="616" spans="1:66" ht="11.25" customHeight="1" x14ac:dyDescent="0.25">
      <c r="A616" s="1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9"/>
      <c r="AG616" s="39"/>
      <c r="AH616" s="39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9"/>
      <c r="BN616" s="39"/>
    </row>
    <row r="617" spans="1:66" ht="11.25" customHeight="1" x14ac:dyDescent="0.25">
      <c r="A617" s="1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9"/>
      <c r="AG617" s="39"/>
      <c r="AH617" s="39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9"/>
      <c r="BN617" s="39"/>
    </row>
    <row r="618" spans="1:66" ht="11.25" customHeight="1" x14ac:dyDescent="0.25">
      <c r="A618" s="1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9"/>
      <c r="AG618" s="39"/>
      <c r="AH618" s="39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9"/>
      <c r="BN618" s="39"/>
    </row>
    <row r="619" spans="1:66" ht="11.25" customHeight="1" x14ac:dyDescent="0.25">
      <c r="A619" s="1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9"/>
      <c r="AG619" s="39"/>
      <c r="AH619" s="39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9"/>
      <c r="BN619" s="39"/>
    </row>
    <row r="620" spans="1:66" ht="11.25" customHeight="1" x14ac:dyDescent="0.25">
      <c r="A620" s="1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9"/>
      <c r="AG620" s="39"/>
      <c r="AH620" s="39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9"/>
      <c r="BN620" s="39"/>
    </row>
    <row r="621" spans="1:66" ht="11.25" customHeight="1" x14ac:dyDescent="0.25">
      <c r="A621" s="1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9"/>
      <c r="AG621" s="39"/>
      <c r="AH621" s="39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9"/>
      <c r="BN621" s="39"/>
    </row>
    <row r="622" spans="1:66" ht="11.25" customHeight="1" x14ac:dyDescent="0.25">
      <c r="A622" s="1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9"/>
      <c r="AG622" s="39"/>
      <c r="AH622" s="39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9"/>
      <c r="BN622" s="39"/>
    </row>
    <row r="623" spans="1:66" ht="11.25" customHeight="1" x14ac:dyDescent="0.25">
      <c r="A623" s="1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9"/>
      <c r="AG623" s="39"/>
      <c r="AH623" s="39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9"/>
      <c r="BN623" s="39"/>
    </row>
    <row r="624" spans="1:66" ht="11.25" customHeight="1" x14ac:dyDescent="0.25">
      <c r="A624" s="1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9"/>
      <c r="AG624" s="39"/>
      <c r="AH624" s="39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9"/>
      <c r="BN624" s="39"/>
    </row>
    <row r="625" spans="1:66" ht="11.25" customHeight="1" x14ac:dyDescent="0.25">
      <c r="A625" s="1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9"/>
      <c r="AG625" s="39"/>
      <c r="AH625" s="39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9"/>
      <c r="BN625" s="39"/>
    </row>
    <row r="626" spans="1:66" ht="11.25" customHeight="1" x14ac:dyDescent="0.25">
      <c r="A626" s="1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9"/>
      <c r="AG626" s="39"/>
      <c r="AH626" s="39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9"/>
      <c r="BN626" s="39"/>
    </row>
    <row r="627" spans="1:66" ht="11.25" customHeight="1" x14ac:dyDescent="0.25">
      <c r="A627" s="1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9"/>
      <c r="AG627" s="39"/>
      <c r="AH627" s="39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9"/>
      <c r="BN627" s="39"/>
    </row>
    <row r="628" spans="1:66" ht="11.25" customHeight="1" x14ac:dyDescent="0.25">
      <c r="A628" s="1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9"/>
      <c r="AG628" s="39"/>
      <c r="AH628" s="39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9"/>
      <c r="BN628" s="39"/>
    </row>
    <row r="629" spans="1:66" ht="11.25" customHeight="1" x14ac:dyDescent="0.25">
      <c r="A629" s="1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9"/>
      <c r="AG629" s="39"/>
      <c r="AH629" s="39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9"/>
      <c r="BN629" s="39"/>
    </row>
    <row r="630" spans="1:66" ht="11.25" customHeight="1" x14ac:dyDescent="0.25">
      <c r="A630" s="1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9"/>
      <c r="AG630" s="39"/>
      <c r="AH630" s="39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9"/>
      <c r="BN630" s="39"/>
    </row>
    <row r="631" spans="1:66" ht="11.25" customHeight="1" x14ac:dyDescent="0.25">
      <c r="A631" s="1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9"/>
      <c r="AG631" s="39"/>
      <c r="AH631" s="39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9"/>
      <c r="BN631" s="39"/>
    </row>
    <row r="632" spans="1:66" ht="11.25" customHeight="1" x14ac:dyDescent="0.25">
      <c r="A632" s="1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9"/>
      <c r="AG632" s="39"/>
      <c r="AH632" s="39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9"/>
      <c r="BN632" s="39"/>
    </row>
    <row r="633" spans="1:66" ht="11.25" customHeight="1" x14ac:dyDescent="0.25">
      <c r="A633" s="1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9"/>
      <c r="AG633" s="39"/>
      <c r="AH633" s="39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9"/>
      <c r="BN633" s="39"/>
    </row>
    <row r="634" spans="1:66" ht="11.25" customHeight="1" x14ac:dyDescent="0.25">
      <c r="A634" s="1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9"/>
      <c r="AG634" s="39"/>
      <c r="AH634" s="39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9"/>
      <c r="BN634" s="39"/>
    </row>
    <row r="635" spans="1:66" ht="11.25" customHeight="1" x14ac:dyDescent="0.25">
      <c r="A635" s="1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9"/>
      <c r="AG635" s="39"/>
      <c r="AH635" s="39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9"/>
      <c r="BN635" s="39"/>
    </row>
    <row r="636" spans="1:66" ht="11.25" customHeight="1" x14ac:dyDescent="0.25">
      <c r="A636" s="1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9"/>
      <c r="AG636" s="39"/>
      <c r="AH636" s="39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9"/>
      <c r="BN636" s="39"/>
    </row>
    <row r="637" spans="1:66" ht="11.25" customHeight="1" x14ac:dyDescent="0.25">
      <c r="A637" s="1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9"/>
      <c r="AG637" s="39"/>
      <c r="AH637" s="39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9"/>
      <c r="BN637" s="39"/>
    </row>
    <row r="638" spans="1:66" ht="11.25" customHeight="1" x14ac:dyDescent="0.25">
      <c r="A638" s="1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9"/>
      <c r="AG638" s="39"/>
      <c r="AH638" s="39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9"/>
      <c r="BN638" s="39"/>
    </row>
    <row r="639" spans="1:66" ht="11.25" customHeight="1" x14ac:dyDescent="0.25">
      <c r="A639" s="1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9"/>
      <c r="AG639" s="39"/>
      <c r="AH639" s="39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9"/>
      <c r="BN639" s="39"/>
    </row>
    <row r="640" spans="1:66" ht="11.25" customHeight="1" x14ac:dyDescent="0.25">
      <c r="A640" s="1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9"/>
      <c r="AG640" s="39"/>
      <c r="AH640" s="39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9"/>
      <c r="BN640" s="39"/>
    </row>
    <row r="641" spans="1:66" ht="11.25" customHeight="1" x14ac:dyDescent="0.25">
      <c r="A641" s="1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9"/>
      <c r="AG641" s="39"/>
      <c r="AH641" s="39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9"/>
      <c r="BN641" s="39"/>
    </row>
    <row r="642" spans="1:66" ht="11.25" customHeight="1" x14ac:dyDescent="0.25">
      <c r="A642" s="1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9"/>
      <c r="AG642" s="39"/>
      <c r="AH642" s="39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9"/>
      <c r="BN642" s="39"/>
    </row>
    <row r="643" spans="1:66" ht="11.25" customHeight="1" x14ac:dyDescent="0.25">
      <c r="A643" s="1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9"/>
      <c r="AG643" s="39"/>
      <c r="AH643" s="39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9"/>
      <c r="BN643" s="39"/>
    </row>
    <row r="644" spans="1:66" ht="11.25" customHeight="1" x14ac:dyDescent="0.25">
      <c r="A644" s="1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9"/>
      <c r="AG644" s="39"/>
      <c r="AH644" s="39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9"/>
      <c r="BN644" s="39"/>
    </row>
    <row r="645" spans="1:66" ht="11.25" customHeight="1" x14ac:dyDescent="0.25">
      <c r="A645" s="1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9"/>
      <c r="AG645" s="39"/>
      <c r="AH645" s="39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9"/>
      <c r="BN645" s="39"/>
    </row>
    <row r="646" spans="1:66" ht="11.25" customHeight="1" x14ac:dyDescent="0.25">
      <c r="A646" s="1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9"/>
      <c r="AG646" s="39"/>
      <c r="AH646" s="39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9"/>
      <c r="BN646" s="39"/>
    </row>
    <row r="647" spans="1:66" ht="11.25" customHeight="1" x14ac:dyDescent="0.25">
      <c r="A647" s="1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9"/>
      <c r="AG647" s="39"/>
      <c r="AH647" s="39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9"/>
      <c r="BN647" s="39"/>
    </row>
    <row r="648" spans="1:66" ht="11.25" customHeight="1" x14ac:dyDescent="0.25">
      <c r="A648" s="1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9"/>
      <c r="AG648" s="39"/>
      <c r="AH648" s="39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9"/>
      <c r="BN648" s="39"/>
    </row>
    <row r="649" spans="1:66" ht="11.25" customHeight="1" x14ac:dyDescent="0.25">
      <c r="A649" s="1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9"/>
      <c r="AG649" s="39"/>
      <c r="AH649" s="39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9"/>
      <c r="BN649" s="39"/>
    </row>
    <row r="650" spans="1:66" ht="11.25" customHeight="1" x14ac:dyDescent="0.25">
      <c r="A650" s="1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9"/>
      <c r="AG650" s="39"/>
      <c r="AH650" s="39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9"/>
      <c r="BN650" s="39"/>
    </row>
    <row r="651" spans="1:66" ht="11.25" customHeight="1" x14ac:dyDescent="0.25">
      <c r="A651" s="1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9"/>
      <c r="AG651" s="39"/>
      <c r="AH651" s="39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9"/>
      <c r="BN651" s="39"/>
    </row>
    <row r="652" spans="1:66" ht="11.25" customHeight="1" x14ac:dyDescent="0.25">
      <c r="A652" s="1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9"/>
      <c r="AG652" s="39"/>
      <c r="AH652" s="39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9"/>
      <c r="BN652" s="39"/>
    </row>
    <row r="653" spans="1:66" ht="11.25" customHeight="1" x14ac:dyDescent="0.25">
      <c r="A653" s="1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9"/>
      <c r="AG653" s="39"/>
      <c r="AH653" s="39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9"/>
      <c r="BN653" s="39"/>
    </row>
    <row r="654" spans="1:66" ht="11.25" customHeight="1" x14ac:dyDescent="0.25">
      <c r="A654" s="1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9"/>
      <c r="AG654" s="39"/>
      <c r="AH654" s="39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9"/>
      <c r="BN654" s="39"/>
    </row>
    <row r="655" spans="1:66" ht="11.25" customHeight="1" x14ac:dyDescent="0.25">
      <c r="A655" s="1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9"/>
      <c r="AG655" s="39"/>
      <c r="AH655" s="39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9"/>
      <c r="BN655" s="39"/>
    </row>
    <row r="656" spans="1:66" ht="11.25" customHeight="1" x14ac:dyDescent="0.25">
      <c r="A656" s="1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9"/>
      <c r="AG656" s="39"/>
      <c r="AH656" s="39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9"/>
      <c r="BN656" s="39"/>
    </row>
    <row r="657" spans="1:66" ht="11.25" customHeight="1" x14ac:dyDescent="0.25">
      <c r="A657" s="1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9"/>
      <c r="AG657" s="39"/>
      <c r="AH657" s="39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9"/>
      <c r="BN657" s="39"/>
    </row>
    <row r="658" spans="1:66" ht="11.25" customHeight="1" x14ac:dyDescent="0.25">
      <c r="A658" s="1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9"/>
      <c r="AG658" s="39"/>
      <c r="AH658" s="39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9"/>
      <c r="BN658" s="39"/>
    </row>
    <row r="659" spans="1:66" ht="11.25" customHeight="1" x14ac:dyDescent="0.25">
      <c r="A659" s="1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9"/>
      <c r="AG659" s="39"/>
      <c r="AH659" s="39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9"/>
      <c r="BN659" s="39"/>
    </row>
    <row r="660" spans="1:66" ht="11.25" customHeight="1" x14ac:dyDescent="0.25">
      <c r="A660" s="1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9"/>
      <c r="AG660" s="39"/>
      <c r="AH660" s="39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9"/>
      <c r="BN660" s="39"/>
    </row>
    <row r="661" spans="1:66" ht="11.25" customHeight="1" x14ac:dyDescent="0.25">
      <c r="A661" s="1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9"/>
      <c r="AG661" s="39"/>
      <c r="AH661" s="39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9"/>
      <c r="BN661" s="39"/>
    </row>
    <row r="662" spans="1:66" ht="11.25" customHeight="1" x14ac:dyDescent="0.25">
      <c r="A662" s="1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9"/>
      <c r="AG662" s="39"/>
      <c r="AH662" s="39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9"/>
      <c r="BN662" s="39"/>
    </row>
    <row r="663" spans="1:66" ht="11.25" customHeight="1" x14ac:dyDescent="0.25">
      <c r="A663" s="1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9"/>
      <c r="AG663" s="39"/>
      <c r="AH663" s="39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9"/>
      <c r="BN663" s="39"/>
    </row>
    <row r="664" spans="1:66" ht="11.25" customHeight="1" x14ac:dyDescent="0.25">
      <c r="A664" s="1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9"/>
      <c r="AG664" s="39"/>
      <c r="AH664" s="39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9"/>
      <c r="BN664" s="39"/>
    </row>
    <row r="665" spans="1:66" ht="11.25" customHeight="1" x14ac:dyDescent="0.25">
      <c r="A665" s="1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9"/>
      <c r="AG665" s="39"/>
      <c r="AH665" s="39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9"/>
      <c r="BN665" s="39"/>
    </row>
    <row r="666" spans="1:66" ht="11.25" customHeight="1" x14ac:dyDescent="0.25">
      <c r="A666" s="1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9"/>
      <c r="AG666" s="39"/>
      <c r="AH666" s="39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9"/>
      <c r="BN666" s="39"/>
    </row>
    <row r="667" spans="1:66" ht="11.25" customHeight="1" x14ac:dyDescent="0.25">
      <c r="A667" s="1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9"/>
      <c r="AG667" s="39"/>
      <c r="AH667" s="39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9"/>
      <c r="BN667" s="39"/>
    </row>
    <row r="668" spans="1:66" ht="11.25" customHeight="1" x14ac:dyDescent="0.25">
      <c r="A668" s="1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9"/>
      <c r="AG668" s="39"/>
      <c r="AH668" s="39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9"/>
      <c r="BN668" s="39"/>
    </row>
    <row r="669" spans="1:66" ht="11.25" customHeight="1" x14ac:dyDescent="0.25">
      <c r="A669" s="1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9"/>
      <c r="AG669" s="39"/>
      <c r="AH669" s="39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9"/>
      <c r="BN669" s="39"/>
    </row>
    <row r="670" spans="1:66" ht="11.25" customHeight="1" x14ac:dyDescent="0.25">
      <c r="A670" s="1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9"/>
      <c r="AG670" s="39"/>
      <c r="AH670" s="39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9"/>
      <c r="BN670" s="39"/>
    </row>
    <row r="671" spans="1:66" ht="11.25" customHeight="1" x14ac:dyDescent="0.25">
      <c r="A671" s="1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9"/>
      <c r="AG671" s="39"/>
      <c r="AH671" s="39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9"/>
      <c r="BN671" s="39"/>
    </row>
    <row r="672" spans="1:66" ht="11.25" customHeight="1" x14ac:dyDescent="0.25">
      <c r="A672" s="1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9"/>
      <c r="AG672" s="39"/>
      <c r="AH672" s="39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9"/>
      <c r="BN672" s="39"/>
    </row>
    <row r="673" spans="1:66" ht="11.25" customHeight="1" x14ac:dyDescent="0.25">
      <c r="A673" s="1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9"/>
      <c r="AG673" s="39"/>
      <c r="AH673" s="39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9"/>
      <c r="BN673" s="39"/>
    </row>
    <row r="674" spans="1:66" ht="11.25" customHeight="1" x14ac:dyDescent="0.25">
      <c r="A674" s="1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9"/>
      <c r="AG674" s="39"/>
      <c r="AH674" s="39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9"/>
      <c r="BN674" s="39"/>
    </row>
    <row r="675" spans="1:66" ht="11.25" customHeight="1" x14ac:dyDescent="0.25">
      <c r="A675" s="1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9"/>
      <c r="AG675" s="39"/>
      <c r="AH675" s="39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9"/>
      <c r="BN675" s="39"/>
    </row>
    <row r="676" spans="1:66" ht="11.25" customHeight="1" x14ac:dyDescent="0.25">
      <c r="A676" s="1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9"/>
      <c r="AG676" s="39"/>
      <c r="AH676" s="39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9"/>
      <c r="BN676" s="39"/>
    </row>
    <row r="677" spans="1:66" ht="11.25" customHeight="1" x14ac:dyDescent="0.25">
      <c r="A677" s="1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9"/>
      <c r="AG677" s="39"/>
      <c r="AH677" s="39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9"/>
      <c r="BN677" s="39"/>
    </row>
    <row r="678" spans="1:66" ht="11.25" customHeight="1" x14ac:dyDescent="0.25">
      <c r="A678" s="1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9"/>
      <c r="AG678" s="39"/>
      <c r="AH678" s="39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9"/>
      <c r="BN678" s="39"/>
    </row>
    <row r="679" spans="1:66" ht="11.25" customHeight="1" x14ac:dyDescent="0.25">
      <c r="A679" s="1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9"/>
      <c r="AG679" s="39"/>
      <c r="AH679" s="39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9"/>
      <c r="BN679" s="39"/>
    </row>
    <row r="680" spans="1:66" ht="11.25" customHeight="1" x14ac:dyDescent="0.25">
      <c r="A680" s="1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9"/>
      <c r="AG680" s="39"/>
      <c r="AH680" s="39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9"/>
      <c r="BN680" s="39"/>
    </row>
    <row r="681" spans="1:66" ht="11.25" customHeight="1" x14ac:dyDescent="0.25">
      <c r="A681" s="1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9"/>
      <c r="AG681" s="39"/>
      <c r="AH681" s="39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9"/>
      <c r="BN681" s="39"/>
    </row>
    <row r="682" spans="1:66" ht="11.25" customHeight="1" x14ac:dyDescent="0.25">
      <c r="A682" s="1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9"/>
      <c r="AG682" s="39"/>
      <c r="AH682" s="39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9"/>
      <c r="BN682" s="39"/>
    </row>
    <row r="683" spans="1:66" ht="11.25" customHeight="1" x14ac:dyDescent="0.25">
      <c r="A683" s="1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9"/>
      <c r="AG683" s="39"/>
      <c r="AH683" s="39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9"/>
      <c r="BN683" s="39"/>
    </row>
    <row r="684" spans="1:66" ht="11.25" customHeight="1" x14ac:dyDescent="0.25">
      <c r="A684" s="1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9"/>
      <c r="AG684" s="39"/>
      <c r="AH684" s="39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9"/>
      <c r="BN684" s="39"/>
    </row>
    <row r="685" spans="1:66" ht="11.25" customHeight="1" x14ac:dyDescent="0.25">
      <c r="A685" s="1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9"/>
      <c r="AG685" s="39"/>
      <c r="AH685" s="39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9"/>
      <c r="BN685" s="39"/>
    </row>
    <row r="686" spans="1:66" ht="11.25" customHeight="1" x14ac:dyDescent="0.25">
      <c r="A686" s="1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9"/>
      <c r="AG686" s="39"/>
      <c r="AH686" s="39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9"/>
      <c r="BN686" s="39"/>
    </row>
    <row r="687" spans="1:66" ht="11.25" customHeight="1" x14ac:dyDescent="0.25">
      <c r="A687" s="1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9"/>
      <c r="AG687" s="39"/>
      <c r="AH687" s="39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9"/>
      <c r="BN687" s="39"/>
    </row>
    <row r="688" spans="1:66" ht="11.25" customHeight="1" x14ac:dyDescent="0.25">
      <c r="A688" s="1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9"/>
      <c r="AG688" s="39"/>
      <c r="AH688" s="39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9"/>
      <c r="BN688" s="39"/>
    </row>
    <row r="689" spans="1:66" ht="11.25" customHeight="1" x14ac:dyDescent="0.25">
      <c r="A689" s="1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9"/>
      <c r="AG689" s="39"/>
      <c r="AH689" s="39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9"/>
      <c r="BN689" s="39"/>
    </row>
    <row r="690" spans="1:66" ht="11.25" customHeight="1" x14ac:dyDescent="0.25">
      <c r="A690" s="1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9"/>
      <c r="AG690" s="39"/>
      <c r="AH690" s="39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9"/>
      <c r="BN690" s="39"/>
    </row>
    <row r="691" spans="1:66" ht="11.25" customHeight="1" x14ac:dyDescent="0.25">
      <c r="A691" s="1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9"/>
      <c r="AG691" s="39"/>
      <c r="AH691" s="39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9"/>
      <c r="BN691" s="39"/>
    </row>
    <row r="692" spans="1:66" ht="11.25" customHeight="1" x14ac:dyDescent="0.25">
      <c r="A692" s="1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9"/>
      <c r="AG692" s="39"/>
      <c r="AH692" s="39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9"/>
      <c r="BN692" s="39"/>
    </row>
    <row r="693" spans="1:66" ht="11.25" customHeight="1" x14ac:dyDescent="0.25">
      <c r="A693" s="1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9"/>
      <c r="AG693" s="39"/>
      <c r="AH693" s="39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9"/>
      <c r="BN693" s="39"/>
    </row>
    <row r="694" spans="1:66" ht="11.25" customHeight="1" x14ac:dyDescent="0.25">
      <c r="A694" s="1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9"/>
      <c r="AG694" s="39"/>
      <c r="AH694" s="39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9"/>
      <c r="BN694" s="39"/>
    </row>
    <row r="695" spans="1:66" ht="11.25" customHeight="1" x14ac:dyDescent="0.25">
      <c r="A695" s="1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9"/>
      <c r="AG695" s="39"/>
      <c r="AH695" s="39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9"/>
      <c r="BN695" s="39"/>
    </row>
    <row r="696" spans="1:66" ht="11.25" customHeight="1" x14ac:dyDescent="0.25">
      <c r="A696" s="1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9"/>
      <c r="AG696" s="39"/>
      <c r="AH696" s="39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9"/>
      <c r="BN696" s="39"/>
    </row>
    <row r="697" spans="1:66" ht="11.25" customHeight="1" x14ac:dyDescent="0.25">
      <c r="A697" s="1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9"/>
      <c r="AG697" s="39"/>
      <c r="AH697" s="39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9"/>
      <c r="BN697" s="39"/>
    </row>
    <row r="698" spans="1:66" ht="11.25" customHeight="1" x14ac:dyDescent="0.25">
      <c r="A698" s="1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9"/>
      <c r="AG698" s="39"/>
      <c r="AH698" s="39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9"/>
      <c r="BN698" s="39"/>
    </row>
    <row r="699" spans="1:66" ht="11.25" customHeight="1" x14ac:dyDescent="0.25">
      <c r="A699" s="1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9"/>
      <c r="AG699" s="39"/>
      <c r="AH699" s="39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9"/>
      <c r="BN699" s="39"/>
    </row>
    <row r="700" spans="1:66" ht="11.25" customHeight="1" x14ac:dyDescent="0.25">
      <c r="A700" s="1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9"/>
      <c r="AG700" s="39"/>
      <c r="AH700" s="39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9"/>
      <c r="BN700" s="39"/>
    </row>
    <row r="701" spans="1:66" ht="11.25" customHeight="1" x14ac:dyDescent="0.25">
      <c r="A701" s="1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9"/>
      <c r="AG701" s="39"/>
      <c r="AH701" s="39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9"/>
      <c r="BN701" s="39"/>
    </row>
    <row r="702" spans="1:66" ht="11.25" customHeight="1" x14ac:dyDescent="0.25">
      <c r="A702" s="1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9"/>
      <c r="AG702" s="39"/>
      <c r="AH702" s="39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9"/>
      <c r="BN702" s="39"/>
    </row>
    <row r="703" spans="1:66" ht="11.25" customHeight="1" x14ac:dyDescent="0.25">
      <c r="A703" s="1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9"/>
      <c r="AG703" s="39"/>
      <c r="AH703" s="39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9"/>
      <c r="BN703" s="39"/>
    </row>
    <row r="704" spans="1:66" ht="11.25" customHeight="1" x14ac:dyDescent="0.25">
      <c r="A704" s="1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9"/>
      <c r="AG704" s="39"/>
      <c r="AH704" s="39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9"/>
      <c r="BN704" s="39"/>
    </row>
    <row r="705" spans="1:66" ht="11.25" customHeight="1" x14ac:dyDescent="0.25">
      <c r="A705" s="1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9"/>
      <c r="AG705" s="39"/>
      <c r="AH705" s="39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9"/>
      <c r="BN705" s="39"/>
    </row>
    <row r="706" spans="1:66" ht="11.25" customHeight="1" x14ac:dyDescent="0.25">
      <c r="A706" s="1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9"/>
      <c r="AG706" s="39"/>
      <c r="AH706" s="39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9"/>
      <c r="BN706" s="39"/>
    </row>
    <row r="707" spans="1:66" ht="11.25" customHeight="1" x14ac:dyDescent="0.25">
      <c r="A707" s="1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9"/>
      <c r="AG707" s="39"/>
      <c r="AH707" s="39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9"/>
      <c r="BN707" s="39"/>
    </row>
    <row r="708" spans="1:66" ht="11.25" customHeight="1" x14ac:dyDescent="0.25">
      <c r="A708" s="1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9"/>
      <c r="AG708" s="39"/>
      <c r="AH708" s="39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9"/>
      <c r="BN708" s="39"/>
    </row>
    <row r="709" spans="1:66" ht="11.25" customHeight="1" x14ac:dyDescent="0.25">
      <c r="A709" s="1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9"/>
      <c r="AG709" s="39"/>
      <c r="AH709" s="39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9"/>
      <c r="BN709" s="39"/>
    </row>
    <row r="710" spans="1:66" ht="11.25" customHeight="1" x14ac:dyDescent="0.25">
      <c r="A710" s="1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9"/>
      <c r="AG710" s="39"/>
      <c r="AH710" s="39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9"/>
      <c r="BN710" s="39"/>
    </row>
    <row r="711" spans="1:66" ht="11.25" customHeight="1" x14ac:dyDescent="0.25">
      <c r="A711" s="1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9"/>
      <c r="AG711" s="39"/>
      <c r="AH711" s="39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9"/>
      <c r="BN711" s="39"/>
    </row>
    <row r="712" spans="1:66" ht="11.25" customHeight="1" x14ac:dyDescent="0.25">
      <c r="A712" s="1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9"/>
      <c r="AG712" s="39"/>
      <c r="AH712" s="39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9"/>
      <c r="BN712" s="39"/>
    </row>
    <row r="713" spans="1:66" ht="11.25" customHeight="1" x14ac:dyDescent="0.25">
      <c r="A713" s="1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9"/>
      <c r="AG713" s="39"/>
      <c r="AH713" s="39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9"/>
      <c r="BN713" s="39"/>
    </row>
    <row r="714" spans="1:66" ht="11.25" customHeight="1" x14ac:dyDescent="0.25">
      <c r="A714" s="1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9"/>
      <c r="AG714" s="39"/>
      <c r="AH714" s="39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9"/>
      <c r="BN714" s="39"/>
    </row>
    <row r="715" spans="1:66" ht="11.25" customHeight="1" x14ac:dyDescent="0.25">
      <c r="A715" s="1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9"/>
      <c r="AG715" s="39"/>
      <c r="AH715" s="39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9"/>
      <c r="BN715" s="39"/>
    </row>
    <row r="716" spans="1:66" ht="11.25" customHeight="1" x14ac:dyDescent="0.25">
      <c r="A716" s="1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9"/>
      <c r="AG716" s="39"/>
      <c r="AH716" s="39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9"/>
      <c r="BN716" s="39"/>
    </row>
    <row r="717" spans="1:66" ht="11.25" customHeight="1" x14ac:dyDescent="0.25">
      <c r="A717" s="1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9"/>
      <c r="AG717" s="39"/>
      <c r="AH717" s="39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9"/>
      <c r="BN717" s="39"/>
    </row>
    <row r="718" spans="1:66" ht="11.25" customHeight="1" x14ac:dyDescent="0.25">
      <c r="A718" s="1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9"/>
      <c r="AG718" s="39"/>
      <c r="AH718" s="39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9"/>
      <c r="BN718" s="39"/>
    </row>
    <row r="719" spans="1:66" ht="11.25" customHeight="1" x14ac:dyDescent="0.25">
      <c r="A719" s="1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9"/>
      <c r="AG719" s="39"/>
      <c r="AH719" s="39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9"/>
      <c r="BN719" s="39"/>
    </row>
    <row r="720" spans="1:66" ht="11.25" customHeight="1" x14ac:dyDescent="0.25">
      <c r="A720" s="1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9"/>
      <c r="AG720" s="39"/>
      <c r="AH720" s="39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9"/>
      <c r="BN720" s="39"/>
    </row>
    <row r="721" spans="1:66" ht="11.25" customHeight="1" x14ac:dyDescent="0.25">
      <c r="A721" s="1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9"/>
      <c r="AG721" s="39"/>
      <c r="AH721" s="39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9"/>
      <c r="BN721" s="39"/>
    </row>
    <row r="722" spans="1:66" ht="11.25" customHeight="1" x14ac:dyDescent="0.25">
      <c r="A722" s="1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9"/>
      <c r="AG722" s="39"/>
      <c r="AH722" s="39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9"/>
      <c r="BN722" s="39"/>
    </row>
    <row r="723" spans="1:66" ht="11.25" customHeight="1" x14ac:dyDescent="0.25">
      <c r="A723" s="1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9"/>
      <c r="AG723" s="39"/>
      <c r="AH723" s="39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9"/>
      <c r="BN723" s="39"/>
    </row>
    <row r="724" spans="1:66" ht="11.25" customHeight="1" x14ac:dyDescent="0.25">
      <c r="A724" s="1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9"/>
      <c r="AG724" s="39"/>
      <c r="AH724" s="39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9"/>
      <c r="BN724" s="39"/>
    </row>
    <row r="725" spans="1:66" ht="11.25" customHeight="1" x14ac:dyDescent="0.25">
      <c r="A725" s="1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9"/>
      <c r="AG725" s="39"/>
      <c r="AH725" s="39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9"/>
      <c r="BN725" s="39"/>
    </row>
    <row r="726" spans="1:66" ht="11.25" customHeight="1" x14ac:dyDescent="0.25">
      <c r="A726" s="1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9"/>
      <c r="AG726" s="39"/>
      <c r="AH726" s="39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9"/>
      <c r="BN726" s="39"/>
    </row>
    <row r="727" spans="1:66" ht="11.25" customHeight="1" x14ac:dyDescent="0.25">
      <c r="A727" s="1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9"/>
      <c r="AG727" s="39"/>
      <c r="AH727" s="39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9"/>
      <c r="BN727" s="39"/>
    </row>
    <row r="728" spans="1:66" ht="11.25" customHeight="1" x14ac:dyDescent="0.25">
      <c r="A728" s="1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9"/>
      <c r="AG728" s="39"/>
      <c r="AH728" s="39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9"/>
      <c r="BN728" s="39"/>
    </row>
    <row r="729" spans="1:66" ht="11.25" customHeight="1" x14ac:dyDescent="0.25">
      <c r="A729" s="1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9"/>
      <c r="AG729" s="39"/>
      <c r="AH729" s="39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9"/>
      <c r="BN729" s="39"/>
    </row>
    <row r="730" spans="1:66" ht="11.25" customHeight="1" x14ac:dyDescent="0.25">
      <c r="A730" s="1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9"/>
      <c r="AG730" s="39"/>
      <c r="AH730" s="39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9"/>
      <c r="BN730" s="39"/>
    </row>
    <row r="731" spans="1:66" ht="11.25" customHeight="1" x14ac:dyDescent="0.25">
      <c r="A731" s="1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9"/>
      <c r="AG731" s="39"/>
      <c r="AH731" s="39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9"/>
      <c r="BN731" s="39"/>
    </row>
    <row r="732" spans="1:66" ht="11.25" customHeight="1" x14ac:dyDescent="0.25">
      <c r="A732" s="1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9"/>
      <c r="AG732" s="39"/>
      <c r="AH732" s="39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9"/>
      <c r="BN732" s="39"/>
    </row>
    <row r="733" spans="1:66" ht="11.25" customHeight="1" x14ac:dyDescent="0.25">
      <c r="A733" s="1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9"/>
      <c r="AG733" s="39"/>
      <c r="AH733" s="39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9"/>
      <c r="BN733" s="39"/>
    </row>
    <row r="734" spans="1:66" ht="11.25" customHeight="1" x14ac:dyDescent="0.25">
      <c r="A734" s="1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9"/>
      <c r="AG734" s="39"/>
      <c r="AH734" s="39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9"/>
      <c r="BN734" s="39"/>
    </row>
    <row r="735" spans="1:66" ht="11.25" customHeight="1" x14ac:dyDescent="0.25">
      <c r="A735" s="1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9"/>
      <c r="AG735" s="39"/>
      <c r="AH735" s="39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9"/>
      <c r="BN735" s="39"/>
    </row>
    <row r="736" spans="1:66" ht="11.25" customHeight="1" x14ac:dyDescent="0.25">
      <c r="A736" s="1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9"/>
      <c r="AG736" s="39"/>
      <c r="AH736" s="39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9"/>
      <c r="BN736" s="39"/>
    </row>
    <row r="737" spans="1:66" ht="11.25" customHeight="1" x14ac:dyDescent="0.25">
      <c r="A737" s="1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9"/>
      <c r="AG737" s="39"/>
      <c r="AH737" s="39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9"/>
      <c r="BN737" s="39"/>
    </row>
    <row r="738" spans="1:66" ht="11.25" customHeight="1" x14ac:dyDescent="0.25">
      <c r="A738" s="1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9"/>
      <c r="AG738" s="39"/>
      <c r="AH738" s="39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9"/>
      <c r="BN738" s="39"/>
    </row>
    <row r="739" spans="1:66" ht="11.25" customHeight="1" x14ac:dyDescent="0.25">
      <c r="A739" s="1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9"/>
      <c r="AG739" s="39"/>
      <c r="AH739" s="39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9"/>
      <c r="BN739" s="39"/>
    </row>
    <row r="740" spans="1:66" ht="11.25" customHeight="1" x14ac:dyDescent="0.25">
      <c r="A740" s="1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9"/>
      <c r="AG740" s="39"/>
      <c r="AH740" s="39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9"/>
      <c r="BN740" s="39"/>
    </row>
    <row r="741" spans="1:66" ht="11.25" customHeight="1" x14ac:dyDescent="0.25">
      <c r="A741" s="1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9"/>
      <c r="AG741" s="39"/>
      <c r="AH741" s="39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9"/>
      <c r="BN741" s="39"/>
    </row>
    <row r="742" spans="1:66" ht="11.25" customHeight="1" x14ac:dyDescent="0.25">
      <c r="A742" s="1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9"/>
      <c r="AG742" s="39"/>
      <c r="AH742" s="39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9"/>
      <c r="BN742" s="39"/>
    </row>
    <row r="743" spans="1:66" ht="11.25" customHeight="1" x14ac:dyDescent="0.25">
      <c r="A743" s="1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9"/>
      <c r="AG743" s="39"/>
      <c r="AH743" s="39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9"/>
      <c r="BN743" s="39"/>
    </row>
    <row r="744" spans="1:66" ht="11.25" customHeight="1" x14ac:dyDescent="0.25">
      <c r="A744" s="1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9"/>
      <c r="AG744" s="39"/>
      <c r="AH744" s="39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9"/>
      <c r="BN744" s="39"/>
    </row>
    <row r="745" spans="1:66" ht="11.25" customHeight="1" x14ac:dyDescent="0.25">
      <c r="A745" s="1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9"/>
      <c r="AG745" s="39"/>
      <c r="AH745" s="39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9"/>
      <c r="BN745" s="39"/>
    </row>
    <row r="746" spans="1:66" ht="11.25" customHeight="1" x14ac:dyDescent="0.25">
      <c r="A746" s="1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9"/>
      <c r="AG746" s="39"/>
      <c r="AH746" s="39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9"/>
      <c r="BN746" s="39"/>
    </row>
    <row r="747" spans="1:66" ht="11.25" customHeight="1" x14ac:dyDescent="0.25">
      <c r="A747" s="1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9"/>
      <c r="AG747" s="39"/>
      <c r="AH747" s="39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9"/>
      <c r="BN747" s="39"/>
    </row>
    <row r="748" spans="1:66" ht="11.25" customHeight="1" x14ac:dyDescent="0.25">
      <c r="A748" s="1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9"/>
      <c r="AG748" s="39"/>
      <c r="AH748" s="39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9"/>
      <c r="BN748" s="39"/>
    </row>
    <row r="749" spans="1:66" ht="11.25" customHeight="1" x14ac:dyDescent="0.25">
      <c r="A749" s="1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9"/>
      <c r="AG749" s="39"/>
      <c r="AH749" s="39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9"/>
      <c r="BN749" s="39"/>
    </row>
    <row r="750" spans="1:66" ht="11.25" customHeight="1" x14ac:dyDescent="0.25">
      <c r="A750" s="1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9"/>
      <c r="AG750" s="39"/>
      <c r="AH750" s="39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9"/>
      <c r="BN750" s="39"/>
    </row>
    <row r="751" spans="1:66" ht="11.25" customHeight="1" x14ac:dyDescent="0.25">
      <c r="A751" s="1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9"/>
      <c r="AG751" s="39"/>
      <c r="AH751" s="39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9"/>
      <c r="BN751" s="39"/>
    </row>
  </sheetData>
  <mergeCells count="64">
    <mergeCell ref="AI41:BL41"/>
    <mergeCell ref="B42:AE42"/>
    <mergeCell ref="AI42:BL42"/>
    <mergeCell ref="AI34:BL34"/>
    <mergeCell ref="AI35:BL35"/>
    <mergeCell ref="AI36:BL36"/>
    <mergeCell ref="AI37:BL37"/>
    <mergeCell ref="AI38:BL38"/>
    <mergeCell ref="AI39:BL39"/>
    <mergeCell ref="AI33:BL33"/>
    <mergeCell ref="B25:AE25"/>
    <mergeCell ref="AI25:BL25"/>
    <mergeCell ref="B26:AE26"/>
    <mergeCell ref="AI26:BL26"/>
    <mergeCell ref="B27:AE27"/>
    <mergeCell ref="AI27:BL27"/>
    <mergeCell ref="AI28:BL28"/>
    <mergeCell ref="AI29:BL29"/>
    <mergeCell ref="AI30:BL30"/>
    <mergeCell ref="AI31:BL31"/>
    <mergeCell ref="AI32:BL32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6:AE6"/>
    <mergeCell ref="AI6:BL6"/>
    <mergeCell ref="B1:BN1"/>
    <mergeCell ref="B2:BN2"/>
    <mergeCell ref="B3:BN3"/>
    <mergeCell ref="B5:AE5"/>
    <mergeCell ref="AI5:B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AEE6-676E-4EFF-AFE3-0566E9FF03AF}">
  <dimension ref="A1:BL980"/>
  <sheetViews>
    <sheetView showGridLines="0" topLeftCell="A40" workbookViewId="0">
      <selection activeCell="AX46" sqref="AX46"/>
    </sheetView>
  </sheetViews>
  <sheetFormatPr baseColWidth="10" defaultColWidth="14.42578125" defaultRowHeight="15" x14ac:dyDescent="0.25"/>
  <cols>
    <col min="1" max="1" width="9.7109375" customWidth="1"/>
    <col min="2" max="3" width="2.85546875" customWidth="1"/>
    <col min="4" max="26" width="1.85546875" customWidth="1"/>
    <col min="27" max="49" width="2.85546875" customWidth="1"/>
    <col min="50" max="51" width="22.85546875" customWidth="1"/>
    <col min="52" max="64" width="0.5703125" customWidth="1"/>
  </cols>
  <sheetData>
    <row r="1" spans="1:64" ht="23.25" x14ac:dyDescent="0.35">
      <c r="A1" s="146" t="str">
        <f>[1]Validacion!A2</f>
        <v>Instituto Jalisciense de Cancerología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64" ht="21" x14ac:dyDescent="0.35">
      <c r="A2" s="148" t="s">
        <v>62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18.75" x14ac:dyDescent="0.3">
      <c r="A3" s="149" t="str">
        <f>'[1]F9-EDP'!A3</f>
        <v>Del 1° de Enero al 31 de Diciembre de 2023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ht="15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64" ht="21" x14ac:dyDescent="0.35">
      <c r="A5" s="5"/>
      <c r="B5" s="164" t="s">
        <v>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44" t="s">
        <v>63</v>
      </c>
      <c r="AY5" s="44" t="s">
        <v>64</v>
      </c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64" ht="18.75" x14ac:dyDescent="0.3">
      <c r="A6" s="46"/>
      <c r="B6" s="47" t="s">
        <v>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9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ht="15.75" x14ac:dyDescent="0.25">
      <c r="A7" s="50"/>
      <c r="B7" s="51" t="s">
        <v>66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3">
        <f t="shared" ref="AX7:AY7" si="0">AX8+AX9+AX10+AX11+AX12+AX13+AX14</f>
        <v>48112633.18</v>
      </c>
      <c r="AY7" s="53">
        <f t="shared" si="0"/>
        <v>78015890.550000012</v>
      </c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x14ac:dyDescent="0.25">
      <c r="A8" s="50"/>
      <c r="B8" s="54" t="s">
        <v>67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13">
        <v>0</v>
      </c>
      <c r="AY8" s="13">
        <v>0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x14ac:dyDescent="0.25">
      <c r="A9" s="50"/>
      <c r="B9" s="54" t="s">
        <v>68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13">
        <v>0</v>
      </c>
      <c r="AY9" s="13">
        <v>0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x14ac:dyDescent="0.25">
      <c r="A10" s="50"/>
      <c r="B10" s="54" t="s">
        <v>69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13">
        <v>0</v>
      </c>
      <c r="AY10" s="13">
        <v>0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x14ac:dyDescent="0.25">
      <c r="A11" s="50"/>
      <c r="B11" s="54" t="s">
        <v>70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13">
        <v>0</v>
      </c>
      <c r="AY11" s="13">
        <v>0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x14ac:dyDescent="0.25">
      <c r="A12" s="50"/>
      <c r="B12" s="54" t="s">
        <v>71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13">
        <v>0</v>
      </c>
      <c r="AY12" s="13">
        <v>0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x14ac:dyDescent="0.25">
      <c r="A13" s="50"/>
      <c r="B13" s="54" t="s">
        <v>72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13">
        <v>0</v>
      </c>
      <c r="AY13" s="13">
        <v>0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x14ac:dyDescent="0.25">
      <c r="A14" s="50"/>
      <c r="B14" s="54" t="s">
        <v>73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13">
        <v>48112633.18</v>
      </c>
      <c r="AY14" s="13">
        <v>78015890.550000012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ht="15.75" x14ac:dyDescent="0.25">
      <c r="A15" s="50"/>
      <c r="B15" s="55" t="s">
        <v>74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3">
        <f t="shared" ref="AX15:AY15" si="1">AX16+AX17</f>
        <v>489770969.95000005</v>
      </c>
      <c r="AY15" s="53">
        <f t="shared" si="1"/>
        <v>383473619.77999997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</row>
    <row r="16" spans="1:64" x14ac:dyDescent="0.25">
      <c r="A16" s="50"/>
      <c r="B16" s="52" t="s">
        <v>75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13">
        <v>0</v>
      </c>
      <c r="AY16" s="13">
        <v>0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64" x14ac:dyDescent="0.25">
      <c r="A17" s="50"/>
      <c r="B17" s="52" t="s">
        <v>76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13">
        <v>489770969.95000005</v>
      </c>
      <c r="AY17" s="13">
        <v>383473619.77999997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64" ht="15.75" x14ac:dyDescent="0.25">
      <c r="A18" s="50"/>
      <c r="B18" s="56" t="s">
        <v>77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3">
        <f t="shared" ref="AX18:AY18" si="2">AX19+AX20+AX21+AX22+AX23</f>
        <v>0</v>
      </c>
      <c r="AY18" s="53">
        <f t="shared" si="2"/>
        <v>432.28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64" x14ac:dyDescent="0.25">
      <c r="A19" s="50"/>
      <c r="B19" s="52" t="s">
        <v>78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13">
        <v>0</v>
      </c>
      <c r="AY19" s="13">
        <v>0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64" x14ac:dyDescent="0.25">
      <c r="A20" s="50"/>
      <c r="B20" s="52" t="s">
        <v>79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13">
        <v>0</v>
      </c>
      <c r="AY20" s="13">
        <v>432.28</v>
      </c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64" ht="15.75" customHeight="1" x14ac:dyDescent="0.25">
      <c r="A21" s="50"/>
      <c r="B21" s="52" t="s">
        <v>80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13">
        <v>0</v>
      </c>
      <c r="AY21" s="13">
        <v>0</v>
      </c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64" ht="15.75" customHeight="1" x14ac:dyDescent="0.25">
      <c r="A22" s="50"/>
      <c r="B22" s="52" t="s">
        <v>81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13">
        <v>0</v>
      </c>
      <c r="AY22" s="13">
        <v>0</v>
      </c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spans="1:64" ht="15.75" customHeight="1" x14ac:dyDescent="0.25">
      <c r="A23" s="50"/>
      <c r="B23" s="52" t="s">
        <v>82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13">
        <v>0</v>
      </c>
      <c r="AY23" s="13">
        <v>0</v>
      </c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64" ht="15.75" customHeight="1" x14ac:dyDescent="0.25">
      <c r="A24" s="58"/>
      <c r="B24" s="165" t="s">
        <v>83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6">
        <f t="shared" ref="AX24:AY24" si="3">AX7+AX15+AX18</f>
        <v>537883603.13</v>
      </c>
      <c r="AY24" s="16">
        <f t="shared" si="3"/>
        <v>461489942.60999995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64" ht="15.75" customHeight="1" x14ac:dyDescent="0.25">
      <c r="A25" s="50"/>
      <c r="B25" s="59" t="s">
        <v>84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13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64" ht="15.75" customHeight="1" x14ac:dyDescent="0.25">
      <c r="A26" s="50"/>
      <c r="B26" s="56" t="s">
        <v>85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3">
        <f t="shared" ref="AX26:AY26" si="4">AX27+AX28+AX29</f>
        <v>495116810.04999995</v>
      </c>
      <c r="AY26" s="53">
        <f t="shared" si="4"/>
        <v>365781105.26999998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64" ht="15.75" customHeight="1" x14ac:dyDescent="0.25">
      <c r="A27" s="50"/>
      <c r="B27" s="52" t="s">
        <v>86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13">
        <v>148094044.31999999</v>
      </c>
      <c r="AY27" s="13">
        <v>133851839.85000001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64" ht="15.75" customHeight="1" x14ac:dyDescent="0.25">
      <c r="A28" s="50"/>
      <c r="B28" s="52" t="s">
        <v>87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13">
        <v>222441658.72999999</v>
      </c>
      <c r="AY28" s="13">
        <v>135466781.97999999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64" ht="15.75" customHeight="1" x14ac:dyDescent="0.25">
      <c r="A29" s="50"/>
      <c r="B29" s="52" t="s">
        <v>88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13">
        <v>124581107</v>
      </c>
      <c r="AY29" s="13">
        <v>96462483.439999998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64" ht="15.75" customHeight="1" x14ac:dyDescent="0.25">
      <c r="A30" s="50"/>
      <c r="B30" s="56" t="s">
        <v>89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3">
        <f t="shared" ref="AX30:AY30" si="5">AX31+AX32+AX33+AX34+AX35+AX36+AX37+AX38+AX39</f>
        <v>0</v>
      </c>
      <c r="AY30" s="53">
        <f t="shared" si="5"/>
        <v>0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64" ht="15.75" customHeight="1" x14ac:dyDescent="0.25">
      <c r="A31" s="50"/>
      <c r="B31" s="52" t="s">
        <v>90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13">
        <v>0</v>
      </c>
      <c r="AY31" s="13">
        <v>0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64" ht="15.75" customHeight="1" x14ac:dyDescent="0.25">
      <c r="A32" s="50"/>
      <c r="B32" s="52" t="s">
        <v>91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13">
        <v>0</v>
      </c>
      <c r="AY32" s="13">
        <v>0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64" ht="15.75" customHeight="1" x14ac:dyDescent="0.25">
      <c r="A33" s="50"/>
      <c r="B33" s="52" t="s">
        <v>92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13">
        <v>0</v>
      </c>
      <c r="AY33" s="13">
        <v>0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64" ht="15.75" customHeight="1" x14ac:dyDescent="0.25">
      <c r="A34" s="50"/>
      <c r="B34" s="52" t="s">
        <v>93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13">
        <v>0</v>
      </c>
      <c r="AY34" s="13">
        <v>0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64" ht="15.75" customHeight="1" x14ac:dyDescent="0.25">
      <c r="A35" s="50"/>
      <c r="B35" s="52" t="s">
        <v>94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13">
        <v>0</v>
      </c>
      <c r="AY35" s="13">
        <v>0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64" ht="15.75" customHeight="1" x14ac:dyDescent="0.25">
      <c r="A36" s="50"/>
      <c r="B36" s="52" t="s">
        <v>95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13">
        <v>0</v>
      </c>
      <c r="AY36" s="13">
        <v>0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64" ht="15.75" customHeight="1" x14ac:dyDescent="0.25">
      <c r="A37" s="50"/>
      <c r="B37" s="52" t="s">
        <v>96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13">
        <v>0</v>
      </c>
      <c r="AY37" s="13">
        <v>0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4" ht="15.75" customHeight="1" x14ac:dyDescent="0.25">
      <c r="A38" s="50"/>
      <c r="B38" s="52" t="s">
        <v>97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13">
        <v>0</v>
      </c>
      <c r="AY38" s="13">
        <v>0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ht="15.75" customHeight="1" x14ac:dyDescent="0.25">
      <c r="A39" s="50"/>
      <c r="B39" s="52" t="s">
        <v>98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13">
        <v>0</v>
      </c>
      <c r="AY39" s="13">
        <v>0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ht="15.75" customHeight="1" x14ac:dyDescent="0.25">
      <c r="A40" s="50"/>
      <c r="B40" s="56" t="s">
        <v>99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3">
        <f t="shared" ref="AX40:AY40" si="6">AX41+AX42+AX43</f>
        <v>0</v>
      </c>
      <c r="AY40" s="53">
        <f t="shared" si="6"/>
        <v>0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ht="15.75" customHeight="1" x14ac:dyDescent="0.25">
      <c r="A41" s="50"/>
      <c r="B41" s="52" t="s">
        <v>100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13">
        <v>0</v>
      </c>
      <c r="AY41" s="13">
        <v>0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ht="15.75" customHeight="1" x14ac:dyDescent="0.25">
      <c r="A42" s="50"/>
      <c r="B42" s="52" t="s">
        <v>47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13">
        <v>0</v>
      </c>
      <c r="AY42" s="13">
        <v>0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 ht="15.75" customHeight="1" x14ac:dyDescent="0.25">
      <c r="A43" s="50"/>
      <c r="B43" s="52" t="s">
        <v>101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13">
        <v>0</v>
      </c>
      <c r="AY43" s="13">
        <v>0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64" ht="15.75" customHeight="1" x14ac:dyDescent="0.25">
      <c r="A44" s="50"/>
      <c r="B44" s="56" t="s">
        <v>102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3">
        <f t="shared" ref="AX44:AY44" si="7">AX45+AX46+AX47+AX48+AX49</f>
        <v>0</v>
      </c>
      <c r="AY44" s="53">
        <f t="shared" si="7"/>
        <v>0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ht="15.75" customHeight="1" x14ac:dyDescent="0.25">
      <c r="A45" s="50"/>
      <c r="B45" s="52" t="s">
        <v>103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13">
        <v>0</v>
      </c>
      <c r="AY45" s="13">
        <v>0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ht="15.75" customHeight="1" x14ac:dyDescent="0.25">
      <c r="A46" s="50"/>
      <c r="B46" s="52" t="s">
        <v>104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13">
        <v>0</v>
      </c>
      <c r="AY46" s="13">
        <v>0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ht="15.75" customHeight="1" x14ac:dyDescent="0.25">
      <c r="A47" s="50"/>
      <c r="B47" s="52" t="s">
        <v>105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13">
        <v>0</v>
      </c>
      <c r="AY47" s="13">
        <v>0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</row>
    <row r="48" spans="1:64" ht="15.75" customHeight="1" x14ac:dyDescent="0.25">
      <c r="A48" s="50"/>
      <c r="B48" s="52" t="s">
        <v>106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13">
        <v>0</v>
      </c>
      <c r="AY48" s="13">
        <v>0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64" ht="15.75" customHeight="1" x14ac:dyDescent="0.25">
      <c r="A49" s="50"/>
      <c r="B49" s="52" t="s">
        <v>107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13">
        <v>0</v>
      </c>
      <c r="AY49" s="13">
        <v>0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</row>
    <row r="50" spans="1:64" ht="15.75" customHeight="1" x14ac:dyDescent="0.25">
      <c r="A50" s="50"/>
      <c r="B50" s="56" t="s">
        <v>108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3">
        <f t="shared" ref="AX50:AY50" si="8">AX51+AX52+AX53+AX54</f>
        <v>28502045.689999998</v>
      </c>
      <c r="AY50" s="53">
        <f t="shared" si="8"/>
        <v>7247101.7999999998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64" ht="15.75" customHeight="1" x14ac:dyDescent="0.25">
      <c r="A51" s="50"/>
      <c r="B51" s="52" t="s">
        <v>109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13">
        <v>28502045.689999998</v>
      </c>
      <c r="AY51" s="13">
        <v>7247101.7999999998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64" ht="15.75" customHeight="1" x14ac:dyDescent="0.25">
      <c r="A52" s="50"/>
      <c r="B52" s="52" t="s">
        <v>110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13">
        <v>0</v>
      </c>
      <c r="AY52" s="13">
        <v>0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4" ht="15.75" customHeight="1" x14ac:dyDescent="0.25">
      <c r="A53" s="50"/>
      <c r="B53" s="52" t="s">
        <v>111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13">
        <v>0</v>
      </c>
      <c r="AY53" s="13">
        <v>0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64" ht="15.75" customHeight="1" x14ac:dyDescent="0.25">
      <c r="A54" s="50"/>
      <c r="B54" s="52" t="s">
        <v>112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13">
        <v>0</v>
      </c>
      <c r="AY54" s="13">
        <v>0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64" ht="15.75" customHeight="1" x14ac:dyDescent="0.25">
      <c r="A55" s="50"/>
      <c r="B55" s="56" t="s">
        <v>113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3">
        <f t="shared" ref="AX55:AY55" si="9">AX56</f>
        <v>0</v>
      </c>
      <c r="AY55" s="53">
        <f t="shared" si="9"/>
        <v>0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64" ht="15.75" customHeight="1" x14ac:dyDescent="0.25">
      <c r="A56" s="50"/>
      <c r="B56" s="52" t="s">
        <v>114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13">
        <v>0</v>
      </c>
      <c r="AY56" s="13">
        <v>0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64" ht="16.5" customHeight="1" x14ac:dyDescent="0.25">
      <c r="A57" s="54"/>
      <c r="B57" s="165" t="s">
        <v>115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7">
        <f t="shared" ref="AX57:AY57" si="10">AX26+AX30+AX40+AX44+AX50+AX55</f>
        <v>523618855.73999995</v>
      </c>
      <c r="AY57" s="17">
        <f t="shared" si="10"/>
        <v>373028207.06999999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64" ht="16.5" customHeight="1" thickBot="1" x14ac:dyDescent="0.35">
      <c r="A58" s="42"/>
      <c r="B58" s="163" t="s">
        <v>116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60">
        <f t="shared" ref="AX58:AY58" si="11">AX24-AX57</f>
        <v>14264747.390000045</v>
      </c>
      <c r="AY58" s="60">
        <f t="shared" si="11"/>
        <v>88461735.539999962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64" ht="15.75" customHeight="1" thickTop="1" x14ac:dyDescent="0.25">
      <c r="A59" s="42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64" ht="15.75" customHeight="1" x14ac:dyDescent="0.3">
      <c r="A60" s="42"/>
      <c r="B60" s="41" t="s">
        <v>61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64" ht="15.75" customHeight="1" x14ac:dyDescent="0.25">
      <c r="A61" s="42"/>
      <c r="B61" s="42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ht="15.75" customHeight="1" x14ac:dyDescent="0.25">
      <c r="A62" s="42"/>
      <c r="B62" s="42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64" ht="15.75" customHeight="1" x14ac:dyDescent="0.25">
      <c r="A63" s="42"/>
      <c r="B63" s="42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3"/>
      <c r="AY63" s="6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64" ht="15.75" customHeight="1" x14ac:dyDescent="0.25">
      <c r="A64" s="42"/>
      <c r="B64" s="42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ht="15.75" customHeight="1" x14ac:dyDescent="0.25">
      <c r="A65" s="42"/>
      <c r="B65" s="42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64" ht="15.75" customHeight="1" x14ac:dyDescent="0.25">
      <c r="A66" s="4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ht="15.75" customHeight="1" x14ac:dyDescent="0.25">
      <c r="A67" s="42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64" ht="15.75" customHeight="1" x14ac:dyDescent="0.25">
      <c r="A68" s="4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ht="15.75" customHeight="1" x14ac:dyDescent="0.25">
      <c r="A69" s="42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64" ht="15.75" customHeight="1" x14ac:dyDescent="0.25">
      <c r="A70" s="42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ht="15.75" customHeight="1" x14ac:dyDescent="0.25">
      <c r="A71" s="42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64" ht="15.75" customHeight="1" x14ac:dyDescent="0.25">
      <c r="A72" s="42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ht="15.75" customHeight="1" x14ac:dyDescent="0.25">
      <c r="A73" s="42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64" ht="15.75" customHeight="1" x14ac:dyDescent="0.25">
      <c r="A74" s="42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ht="15.75" customHeight="1" x14ac:dyDescent="0.25">
      <c r="A75" s="42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ht="15.75" customHeight="1" x14ac:dyDescent="0.25">
      <c r="A76" s="42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ht="15.75" customHeight="1" x14ac:dyDescent="0.25">
      <c r="A77" s="42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ht="15.75" customHeight="1" x14ac:dyDescent="0.25">
      <c r="A78" s="42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ht="15.75" customHeight="1" x14ac:dyDescent="0.25">
      <c r="A79" s="42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ht="15.75" customHeight="1" x14ac:dyDescent="0.25">
      <c r="A80" s="42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ht="15.75" customHeight="1" x14ac:dyDescent="0.25">
      <c r="A81" s="42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ht="15.75" customHeight="1" x14ac:dyDescent="0.25">
      <c r="A82" s="42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ht="15.75" customHeight="1" x14ac:dyDescent="0.25">
      <c r="A83" s="42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64" ht="15.75" customHeight="1" x14ac:dyDescent="0.25">
      <c r="A84" s="42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64" ht="15.75" customHeight="1" x14ac:dyDescent="0.25">
      <c r="A85" s="42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ht="15.75" customHeight="1" x14ac:dyDescent="0.25">
      <c r="A86" s="42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64" ht="15.75" customHeight="1" x14ac:dyDescent="0.25">
      <c r="A87" s="42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ht="15.75" customHeight="1" x14ac:dyDescent="0.25">
      <c r="A88" s="42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64" ht="15.75" customHeight="1" x14ac:dyDescent="0.25">
      <c r="A89" s="42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64" ht="15.75" customHeight="1" x14ac:dyDescent="0.25">
      <c r="A90" s="42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64" ht="15.75" customHeight="1" x14ac:dyDescent="0.25">
      <c r="A91" s="42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64" ht="15.75" customHeight="1" x14ac:dyDescent="0.25">
      <c r="A92" s="42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ht="15.75" customHeight="1" x14ac:dyDescent="0.25">
      <c r="A93" s="4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64" ht="15.75" customHeight="1" x14ac:dyDescent="0.25">
      <c r="A94" s="42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64" ht="15.75" customHeight="1" x14ac:dyDescent="0.25">
      <c r="A95" s="42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64" ht="15.75" customHeight="1" x14ac:dyDescent="0.25">
      <c r="A96" s="42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64" ht="15.75" customHeight="1" x14ac:dyDescent="0.25">
      <c r="A97" s="42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64" ht="15.75" customHeight="1" x14ac:dyDescent="0.25">
      <c r="A98" s="42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64" ht="15.75" customHeight="1" x14ac:dyDescent="0.25">
      <c r="A99" s="42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64" ht="15.75" customHeight="1" x14ac:dyDescent="0.25">
      <c r="A100" s="42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64" ht="15.75" customHeight="1" x14ac:dyDescent="0.25">
      <c r="A101" s="42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64" ht="15.75" customHeight="1" x14ac:dyDescent="0.25">
      <c r="A102" s="42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64" ht="15.75" customHeight="1" x14ac:dyDescent="0.25">
      <c r="A103" s="42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64" ht="15.75" customHeight="1" x14ac:dyDescent="0.25">
      <c r="A104" s="42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64" ht="15.75" customHeight="1" x14ac:dyDescent="0.25">
      <c r="A105" s="42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64" ht="15.75" customHeight="1" x14ac:dyDescent="0.25">
      <c r="A106" s="42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64" ht="15.75" customHeight="1" x14ac:dyDescent="0.25">
      <c r="A107" s="42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64" ht="15.75" customHeight="1" x14ac:dyDescent="0.25">
      <c r="A108" s="42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64" ht="15.75" customHeight="1" x14ac:dyDescent="0.25">
      <c r="A109" s="42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64" ht="15.75" customHeight="1" x14ac:dyDescent="0.25">
      <c r="A110" s="42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64" ht="15.75" customHeight="1" x14ac:dyDescent="0.25">
      <c r="A111" s="42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64" ht="15.75" customHeight="1" x14ac:dyDescent="0.25">
      <c r="A112" s="42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64" ht="15.75" customHeight="1" x14ac:dyDescent="0.25">
      <c r="A113" s="42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64" ht="15.75" customHeight="1" x14ac:dyDescent="0.25">
      <c r="A114" s="42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64" ht="15.75" customHeight="1" x14ac:dyDescent="0.25">
      <c r="A115" s="42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64" ht="15.75" customHeight="1" x14ac:dyDescent="0.25">
      <c r="A116" s="42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64" ht="15.75" customHeight="1" x14ac:dyDescent="0.25">
      <c r="A117" s="42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64" ht="15.75" customHeight="1" x14ac:dyDescent="0.25">
      <c r="A118" s="42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64" ht="15.75" customHeight="1" x14ac:dyDescent="0.25">
      <c r="A119" s="42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64" ht="15.75" customHeight="1" x14ac:dyDescent="0.25">
      <c r="A120" s="42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64" ht="15.75" customHeight="1" x14ac:dyDescent="0.25">
      <c r="A121" s="42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64" ht="15.75" customHeight="1" x14ac:dyDescent="0.25">
      <c r="A122" s="42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64" ht="15.75" customHeight="1" x14ac:dyDescent="0.25">
      <c r="A123" s="42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64" ht="15.75" customHeight="1" x14ac:dyDescent="0.25">
      <c r="A124" s="42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64" ht="15.75" customHeight="1" x14ac:dyDescent="0.25">
      <c r="A125" s="42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64" ht="15.75" customHeight="1" x14ac:dyDescent="0.25">
      <c r="A126" s="42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64" ht="15.75" customHeight="1" x14ac:dyDescent="0.25">
      <c r="A127" s="42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64" ht="15.75" customHeight="1" x14ac:dyDescent="0.25">
      <c r="A128" s="42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64" ht="15.75" customHeight="1" x14ac:dyDescent="0.25">
      <c r="A129" s="42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64" ht="15.75" customHeight="1" x14ac:dyDescent="0.25">
      <c r="A130" s="42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64" ht="15.75" customHeight="1" x14ac:dyDescent="0.25">
      <c r="A131" s="42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64" ht="15.75" customHeight="1" x14ac:dyDescent="0.25">
      <c r="A132" s="42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64" ht="15.75" customHeight="1" x14ac:dyDescent="0.25">
      <c r="A133" s="42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64" ht="15.75" customHeight="1" x14ac:dyDescent="0.25">
      <c r="A134" s="42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64" ht="15.75" customHeight="1" x14ac:dyDescent="0.25">
      <c r="A135" s="42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64" ht="15.75" customHeight="1" x14ac:dyDescent="0.25">
      <c r="A136" s="42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64" ht="15.75" customHeight="1" x14ac:dyDescent="0.25">
      <c r="A137" s="42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64" ht="15.75" customHeight="1" x14ac:dyDescent="0.25">
      <c r="A138" s="42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64" ht="15.75" customHeight="1" x14ac:dyDescent="0.25">
      <c r="A139" s="42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64" ht="15.75" customHeight="1" x14ac:dyDescent="0.25">
      <c r="A140" s="42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64" ht="15.75" customHeight="1" x14ac:dyDescent="0.25">
      <c r="A141" s="42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64" ht="15.75" customHeight="1" x14ac:dyDescent="0.25">
      <c r="A142" s="42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64" ht="15.75" customHeight="1" x14ac:dyDescent="0.25">
      <c r="A143" s="42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</row>
    <row r="144" spans="1:64" ht="15.75" customHeight="1" x14ac:dyDescent="0.25">
      <c r="A144" s="42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64" ht="15.75" customHeight="1" x14ac:dyDescent="0.25">
      <c r="A145" s="42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</row>
    <row r="146" spans="1:64" ht="15.75" customHeight="1" x14ac:dyDescent="0.25">
      <c r="A146" s="42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64" ht="15.75" customHeight="1" x14ac:dyDescent="0.25">
      <c r="A147" s="42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</row>
    <row r="148" spans="1:64" ht="15.75" customHeight="1" x14ac:dyDescent="0.25">
      <c r="A148" s="42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64" ht="15.75" customHeight="1" x14ac:dyDescent="0.25">
      <c r="A149" s="42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64" ht="15.75" customHeight="1" x14ac:dyDescent="0.25">
      <c r="A150" s="42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64" ht="15.75" customHeight="1" x14ac:dyDescent="0.25">
      <c r="A151" s="42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</row>
    <row r="152" spans="1:64" ht="15.75" customHeight="1" x14ac:dyDescent="0.25">
      <c r="A152" s="42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</row>
    <row r="153" spans="1:64" ht="15.75" customHeight="1" x14ac:dyDescent="0.25">
      <c r="A153" s="42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</row>
    <row r="154" spans="1:64" ht="15.75" customHeight="1" x14ac:dyDescent="0.25">
      <c r="A154" s="42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64" ht="15.75" customHeight="1" x14ac:dyDescent="0.25">
      <c r="A155" s="42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64" ht="15.75" customHeight="1" x14ac:dyDescent="0.25">
      <c r="A156" s="42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64" ht="15.75" customHeight="1" x14ac:dyDescent="0.25">
      <c r="A157" s="42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</row>
    <row r="158" spans="1:64" ht="15.75" customHeight="1" x14ac:dyDescent="0.25">
      <c r="A158" s="42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64" ht="15.75" customHeight="1" x14ac:dyDescent="0.25">
      <c r="A159" s="42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64" ht="15.75" customHeight="1" x14ac:dyDescent="0.25">
      <c r="A160" s="42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64" ht="15.75" customHeight="1" x14ac:dyDescent="0.25">
      <c r="A161" s="42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</row>
    <row r="162" spans="1:64" ht="15.75" customHeight="1" x14ac:dyDescent="0.25">
      <c r="A162" s="42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64" ht="15.75" customHeight="1" x14ac:dyDescent="0.25">
      <c r="A163" s="42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</row>
    <row r="164" spans="1:64" ht="15.75" customHeight="1" x14ac:dyDescent="0.25">
      <c r="A164" s="42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64" ht="15.75" customHeight="1" x14ac:dyDescent="0.25">
      <c r="A165" s="42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  <row r="166" spans="1:64" ht="15.75" customHeight="1" x14ac:dyDescent="0.25">
      <c r="A166" s="42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64" ht="15.75" customHeight="1" x14ac:dyDescent="0.25">
      <c r="A167" s="42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64" ht="15.75" customHeight="1" x14ac:dyDescent="0.25">
      <c r="A168" s="42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64" ht="15.75" customHeight="1" x14ac:dyDescent="0.25">
      <c r="A169" s="42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</row>
    <row r="170" spans="1:64" ht="15.75" customHeight="1" x14ac:dyDescent="0.25">
      <c r="A170" s="42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64" ht="15.75" customHeight="1" x14ac:dyDescent="0.25">
      <c r="A171" s="42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64" ht="15.75" customHeight="1" x14ac:dyDescent="0.25">
      <c r="A172" s="42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64" ht="15.75" customHeight="1" x14ac:dyDescent="0.25">
      <c r="A173" s="42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</row>
    <row r="174" spans="1:64" ht="15.75" customHeight="1" x14ac:dyDescent="0.25">
      <c r="A174" s="42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64" ht="15.75" customHeight="1" x14ac:dyDescent="0.25">
      <c r="A175" s="42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64" ht="15.75" customHeight="1" x14ac:dyDescent="0.25">
      <c r="A176" s="42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</row>
    <row r="177" spans="1:64" ht="15.75" customHeight="1" x14ac:dyDescent="0.25">
      <c r="A177" s="42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64" ht="15.75" customHeight="1" x14ac:dyDescent="0.25">
      <c r="A178" s="42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64" ht="15.75" customHeight="1" x14ac:dyDescent="0.25">
      <c r="A179" s="42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64" ht="15.75" customHeight="1" x14ac:dyDescent="0.25">
      <c r="A180" s="42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64" ht="15.75" customHeight="1" x14ac:dyDescent="0.25">
      <c r="A181" s="42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64" ht="15.75" customHeight="1" x14ac:dyDescent="0.25">
      <c r="A182" s="42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64" ht="15.75" customHeight="1" x14ac:dyDescent="0.25">
      <c r="A183" s="42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64" ht="15.75" customHeight="1" x14ac:dyDescent="0.25">
      <c r="A184" s="42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64" ht="15.75" customHeight="1" x14ac:dyDescent="0.25">
      <c r="A185" s="42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64" ht="15.75" customHeight="1" x14ac:dyDescent="0.25">
      <c r="A186" s="42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64" ht="15.75" customHeight="1" x14ac:dyDescent="0.25">
      <c r="A187" s="42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64" ht="15.75" customHeight="1" x14ac:dyDescent="0.25">
      <c r="A188" s="42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64" ht="15.75" customHeight="1" x14ac:dyDescent="0.25">
      <c r="A189" s="42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64" ht="15.75" customHeight="1" x14ac:dyDescent="0.25">
      <c r="A190" s="42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64" ht="15.75" customHeight="1" x14ac:dyDescent="0.25">
      <c r="A191" s="42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</row>
    <row r="192" spans="1:64" ht="15.75" customHeight="1" x14ac:dyDescent="0.25">
      <c r="A192" s="42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64" ht="15.75" customHeight="1" x14ac:dyDescent="0.25">
      <c r="A193" s="42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64" ht="15.75" customHeight="1" x14ac:dyDescent="0.25">
      <c r="A194" s="42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64" ht="15.75" customHeight="1" x14ac:dyDescent="0.25">
      <c r="A195" s="42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</row>
    <row r="196" spans="1:64" ht="15.75" customHeight="1" x14ac:dyDescent="0.25">
      <c r="A196" s="42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64" ht="15.75" customHeight="1" x14ac:dyDescent="0.25">
      <c r="A197" s="42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64" ht="15.75" customHeight="1" x14ac:dyDescent="0.25">
      <c r="A198" s="42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64" ht="15.75" customHeight="1" x14ac:dyDescent="0.25">
      <c r="A199" s="42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64" ht="15.75" customHeight="1" x14ac:dyDescent="0.25">
      <c r="A200" s="42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64" ht="15.75" customHeight="1" x14ac:dyDescent="0.25">
      <c r="A201" s="42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64" ht="15.75" customHeight="1" x14ac:dyDescent="0.25">
      <c r="A202" s="42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64" ht="15.75" customHeight="1" x14ac:dyDescent="0.25">
      <c r="A203" s="42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64" ht="15.75" customHeight="1" x14ac:dyDescent="0.25">
      <c r="A204" s="42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64" ht="15.75" customHeight="1" x14ac:dyDescent="0.25">
      <c r="A205" s="42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64" ht="15.75" customHeight="1" x14ac:dyDescent="0.25">
      <c r="A206" s="42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64" ht="15.75" customHeight="1" x14ac:dyDescent="0.25">
      <c r="A207" s="42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64" ht="15.75" customHeight="1" x14ac:dyDescent="0.25">
      <c r="A208" s="42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64" ht="15.75" customHeight="1" x14ac:dyDescent="0.25">
      <c r="A209" s="42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64" ht="15.75" customHeight="1" x14ac:dyDescent="0.25">
      <c r="A210" s="42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64" ht="15.75" customHeight="1" x14ac:dyDescent="0.25">
      <c r="A211" s="42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64" ht="15.75" customHeight="1" x14ac:dyDescent="0.25">
      <c r="A212" s="42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64" ht="15.75" customHeight="1" x14ac:dyDescent="0.25">
      <c r="A213" s="42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ht="15.75" customHeight="1" x14ac:dyDescent="0.25">
      <c r="A214" s="42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64" ht="15.75" customHeight="1" x14ac:dyDescent="0.25">
      <c r="A215" s="42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64" ht="15.75" customHeight="1" x14ac:dyDescent="0.25">
      <c r="A216" s="42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64" ht="15.75" customHeight="1" x14ac:dyDescent="0.25">
      <c r="A217" s="42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64" ht="15.75" customHeight="1" x14ac:dyDescent="0.25">
      <c r="A218" s="42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64" ht="15.75" customHeight="1" x14ac:dyDescent="0.25">
      <c r="A219" s="42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64" ht="15.75" customHeight="1" x14ac:dyDescent="0.25">
      <c r="A220" s="42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64" ht="15.75" customHeight="1" x14ac:dyDescent="0.25">
      <c r="A221" s="42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64" ht="15.75" customHeight="1" x14ac:dyDescent="0.25">
      <c r="A222" s="42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</row>
    <row r="223" spans="1:64" ht="15.75" customHeight="1" x14ac:dyDescent="0.25">
      <c r="A223" s="42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64" ht="15.75" customHeight="1" x14ac:dyDescent="0.25">
      <c r="A224" s="42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64" ht="15.75" customHeight="1" x14ac:dyDescent="0.25">
      <c r="A225" s="42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64" ht="15.75" customHeight="1" x14ac:dyDescent="0.25">
      <c r="A226" s="42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ht="15.75" customHeight="1" x14ac:dyDescent="0.25">
      <c r="A227" s="42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64" ht="15.75" customHeight="1" x14ac:dyDescent="0.25">
      <c r="A228" s="42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64" ht="15.75" customHeight="1" x14ac:dyDescent="0.25">
      <c r="A229" s="42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64" ht="15.75" customHeight="1" x14ac:dyDescent="0.25">
      <c r="A230" s="42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ht="15.75" customHeight="1" x14ac:dyDescent="0.25">
      <c r="A231" s="42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ht="15.75" customHeight="1" x14ac:dyDescent="0.25">
      <c r="A232" s="42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64" ht="15.75" customHeight="1" x14ac:dyDescent="0.25">
      <c r="A233" s="42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64" ht="15.75" customHeight="1" x14ac:dyDescent="0.25">
      <c r="A234" s="42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64" ht="15.75" customHeight="1" x14ac:dyDescent="0.25">
      <c r="A235" s="42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64" ht="15.75" customHeight="1" x14ac:dyDescent="0.25">
      <c r="A236" s="42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64" ht="15.75" customHeight="1" x14ac:dyDescent="0.25">
      <c r="A237" s="42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64" ht="15.75" customHeight="1" x14ac:dyDescent="0.25">
      <c r="A238" s="42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64" ht="15.75" customHeight="1" x14ac:dyDescent="0.25">
      <c r="A239" s="42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64" ht="15.75" customHeight="1" x14ac:dyDescent="0.25">
      <c r="A240" s="42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</row>
    <row r="241" spans="1:64" ht="15.75" customHeight="1" x14ac:dyDescent="0.25">
      <c r="A241" s="42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64" ht="15.75" customHeight="1" x14ac:dyDescent="0.25">
      <c r="A242" s="42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64" ht="15.75" customHeight="1" x14ac:dyDescent="0.25">
      <c r="A243" s="42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64" ht="15.75" customHeight="1" x14ac:dyDescent="0.25">
      <c r="A244" s="42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64" ht="15.75" customHeight="1" x14ac:dyDescent="0.25">
      <c r="A245" s="42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64" ht="15.75" customHeight="1" x14ac:dyDescent="0.25">
      <c r="A246" s="42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64" ht="15.75" customHeight="1" x14ac:dyDescent="0.25">
      <c r="A247" s="42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</row>
    <row r="248" spans="1:64" ht="15.75" customHeight="1" x14ac:dyDescent="0.25">
      <c r="A248" s="42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64" ht="15.75" customHeight="1" x14ac:dyDescent="0.25">
      <c r="A249" s="42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</row>
    <row r="250" spans="1:64" ht="15.75" customHeight="1" x14ac:dyDescent="0.25">
      <c r="A250" s="42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64" ht="15.75" customHeight="1" x14ac:dyDescent="0.25">
      <c r="A251" s="42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64" ht="15.75" customHeight="1" x14ac:dyDescent="0.25">
      <c r="A252" s="42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64" ht="15.75" customHeight="1" x14ac:dyDescent="0.25">
      <c r="A253" s="42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64" ht="15.75" customHeight="1" x14ac:dyDescent="0.25">
      <c r="A254" s="42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64" ht="15.75" customHeight="1" x14ac:dyDescent="0.25">
      <c r="A255" s="42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64" ht="15.75" customHeight="1" x14ac:dyDescent="0.25">
      <c r="A256" s="42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</row>
    <row r="257" spans="1:64" ht="15.75" customHeight="1" x14ac:dyDescent="0.25">
      <c r="A257" s="42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</row>
    <row r="258" spans="1:64" ht="15.75" customHeight="1" x14ac:dyDescent="0.25">
      <c r="A258" s="42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</row>
    <row r="259" spans="1:64" ht="15.75" customHeight="1" x14ac:dyDescent="0.25">
      <c r="A259" s="42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64" ht="15.75" customHeight="1" x14ac:dyDescent="0.25">
      <c r="A260" s="42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</row>
    <row r="261" spans="1:64" ht="15.75" customHeight="1" x14ac:dyDescent="0.25">
      <c r="A261" s="42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</row>
    <row r="262" spans="1:64" ht="15.75" customHeight="1" x14ac:dyDescent="0.25">
      <c r="A262" s="42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64" ht="15.75" customHeight="1" x14ac:dyDescent="0.25">
      <c r="A263" s="42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64" ht="15.75" customHeight="1" x14ac:dyDescent="0.25">
      <c r="A264" s="42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64" ht="15.75" customHeight="1" x14ac:dyDescent="0.25">
      <c r="A265" s="42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</row>
    <row r="266" spans="1:64" ht="15.75" customHeight="1" x14ac:dyDescent="0.25">
      <c r="A266" s="42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</row>
    <row r="267" spans="1:64" ht="15.75" customHeight="1" x14ac:dyDescent="0.25">
      <c r="A267" s="42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64" ht="15.75" customHeight="1" x14ac:dyDescent="0.25">
      <c r="A268" s="42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</row>
    <row r="269" spans="1:64" ht="15.75" customHeight="1" x14ac:dyDescent="0.25">
      <c r="A269" s="42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</row>
    <row r="270" spans="1:64" ht="15.75" customHeight="1" x14ac:dyDescent="0.25">
      <c r="A270" s="42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64" ht="15.75" customHeight="1" x14ac:dyDescent="0.25">
      <c r="A271" s="42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</row>
    <row r="272" spans="1:64" ht="15.75" customHeight="1" x14ac:dyDescent="0.25">
      <c r="A272" s="42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</row>
    <row r="273" spans="1:64" ht="15.75" customHeight="1" x14ac:dyDescent="0.25">
      <c r="A273" s="42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</row>
    <row r="274" spans="1:64" ht="15.75" customHeight="1" x14ac:dyDescent="0.25">
      <c r="A274" s="42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5.75" customHeight="1" x14ac:dyDescent="0.25">
      <c r="A275" s="42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ht="15.75" customHeight="1" x14ac:dyDescent="0.25">
      <c r="A276" s="42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</row>
    <row r="277" spans="1:64" ht="15.75" customHeight="1" x14ac:dyDescent="0.25">
      <c r="A277" s="42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64" ht="15.75" customHeight="1" x14ac:dyDescent="0.25">
      <c r="A278" s="42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ht="15.75" customHeight="1" x14ac:dyDescent="0.25">
      <c r="A279" s="42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5.75" customHeight="1" x14ac:dyDescent="0.25">
      <c r="A280" s="42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</row>
    <row r="281" spans="1:64" ht="15.75" customHeight="1" x14ac:dyDescent="0.25">
      <c r="A281" s="42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ht="15.75" customHeight="1" x14ac:dyDescent="0.25">
      <c r="A282" s="42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</row>
    <row r="283" spans="1:64" ht="15.75" customHeight="1" x14ac:dyDescent="0.25">
      <c r="A283" s="42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64" ht="15.75" customHeight="1" x14ac:dyDescent="0.25">
      <c r="A284" s="42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</row>
    <row r="285" spans="1:64" ht="15.75" customHeight="1" x14ac:dyDescent="0.25">
      <c r="A285" s="42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</row>
    <row r="286" spans="1:64" ht="15.75" customHeight="1" x14ac:dyDescent="0.25">
      <c r="A286" s="42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</row>
    <row r="287" spans="1:64" ht="15.75" customHeight="1" x14ac:dyDescent="0.25">
      <c r="A287" s="42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</row>
    <row r="288" spans="1:64" ht="15.75" customHeight="1" x14ac:dyDescent="0.25">
      <c r="A288" s="42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</row>
    <row r="289" spans="1:64" ht="15.75" customHeight="1" x14ac:dyDescent="0.25">
      <c r="A289" s="42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</row>
    <row r="290" spans="1:64" ht="15.75" customHeight="1" x14ac:dyDescent="0.25">
      <c r="A290" s="42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</row>
    <row r="291" spans="1:64" ht="15.75" customHeight="1" x14ac:dyDescent="0.25">
      <c r="A291" s="42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</row>
    <row r="292" spans="1:64" ht="15.75" customHeight="1" x14ac:dyDescent="0.25">
      <c r="A292" s="42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</row>
    <row r="293" spans="1:64" ht="15.75" customHeight="1" x14ac:dyDescent="0.25">
      <c r="A293" s="42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</row>
    <row r="294" spans="1:64" ht="15.75" customHeight="1" x14ac:dyDescent="0.25">
      <c r="A294" s="42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</row>
    <row r="295" spans="1:64" ht="15.75" customHeight="1" x14ac:dyDescent="0.25">
      <c r="A295" s="42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</row>
    <row r="296" spans="1:64" ht="15.75" customHeight="1" x14ac:dyDescent="0.25">
      <c r="A296" s="42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pans="1:64" ht="15.75" customHeight="1" x14ac:dyDescent="0.25">
      <c r="A297" s="42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</row>
    <row r="298" spans="1:64" ht="15.75" customHeight="1" x14ac:dyDescent="0.25">
      <c r="A298" s="42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</row>
    <row r="299" spans="1:64" ht="15.75" customHeight="1" x14ac:dyDescent="0.25">
      <c r="A299" s="42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</row>
    <row r="300" spans="1:64" ht="15.75" customHeight="1" x14ac:dyDescent="0.25">
      <c r="A300" s="42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</row>
    <row r="301" spans="1:64" ht="15.75" customHeight="1" x14ac:dyDescent="0.25">
      <c r="A301" s="42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</row>
    <row r="302" spans="1:64" ht="15.75" customHeight="1" x14ac:dyDescent="0.25">
      <c r="A302" s="42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</row>
    <row r="303" spans="1:64" ht="15.75" customHeight="1" x14ac:dyDescent="0.25">
      <c r="A303" s="42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</row>
    <row r="304" spans="1:64" ht="15.75" customHeight="1" x14ac:dyDescent="0.25">
      <c r="A304" s="42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</row>
    <row r="305" spans="1:64" ht="15.75" customHeight="1" x14ac:dyDescent="0.25">
      <c r="A305" s="42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</row>
    <row r="306" spans="1:64" ht="15.75" customHeight="1" x14ac:dyDescent="0.25">
      <c r="A306" s="42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</row>
    <row r="307" spans="1:64" ht="15.75" customHeight="1" x14ac:dyDescent="0.25">
      <c r="A307" s="42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</row>
    <row r="308" spans="1:64" ht="15.75" customHeight="1" x14ac:dyDescent="0.25">
      <c r="A308" s="42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</row>
    <row r="309" spans="1:64" ht="15.75" customHeight="1" x14ac:dyDescent="0.25">
      <c r="A309" s="42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</row>
    <row r="310" spans="1:64" ht="15.75" customHeight="1" x14ac:dyDescent="0.25">
      <c r="A310" s="42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</row>
    <row r="311" spans="1:64" ht="15.75" customHeight="1" x14ac:dyDescent="0.25">
      <c r="A311" s="42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</row>
    <row r="312" spans="1:64" ht="15.75" customHeight="1" x14ac:dyDescent="0.25">
      <c r="A312" s="42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</row>
    <row r="313" spans="1:64" ht="15.75" customHeight="1" x14ac:dyDescent="0.25">
      <c r="A313" s="42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</row>
    <row r="314" spans="1:64" ht="15.75" customHeight="1" x14ac:dyDescent="0.25">
      <c r="A314" s="42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</row>
    <row r="315" spans="1:64" ht="15.75" customHeight="1" x14ac:dyDescent="0.25">
      <c r="A315" s="42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</row>
    <row r="316" spans="1:64" ht="15.75" customHeight="1" x14ac:dyDescent="0.25">
      <c r="A316" s="42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</row>
    <row r="317" spans="1:64" ht="15.75" customHeight="1" x14ac:dyDescent="0.25">
      <c r="A317" s="42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</row>
    <row r="318" spans="1:64" ht="15.75" customHeight="1" x14ac:dyDescent="0.25">
      <c r="A318" s="42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</row>
    <row r="319" spans="1:64" ht="15.75" customHeight="1" x14ac:dyDescent="0.25">
      <c r="A319" s="42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</row>
    <row r="320" spans="1:64" ht="15.75" customHeight="1" x14ac:dyDescent="0.25">
      <c r="A320" s="42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</row>
    <row r="321" spans="1:64" ht="15.75" customHeight="1" x14ac:dyDescent="0.25">
      <c r="A321" s="42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</row>
    <row r="322" spans="1:64" ht="15.75" customHeight="1" x14ac:dyDescent="0.25">
      <c r="A322" s="42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</row>
    <row r="323" spans="1:64" ht="15.75" customHeight="1" x14ac:dyDescent="0.25">
      <c r="A323" s="42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</row>
    <row r="324" spans="1:64" ht="15.75" customHeight="1" x14ac:dyDescent="0.25">
      <c r="A324" s="42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</row>
    <row r="325" spans="1:64" ht="15.75" customHeight="1" x14ac:dyDescent="0.25">
      <c r="A325" s="42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</row>
    <row r="326" spans="1:64" ht="15.75" customHeight="1" x14ac:dyDescent="0.25">
      <c r="A326" s="42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</row>
    <row r="327" spans="1:64" ht="15.75" customHeight="1" x14ac:dyDescent="0.25">
      <c r="A327" s="42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</row>
    <row r="328" spans="1:64" ht="15.75" customHeight="1" x14ac:dyDescent="0.25">
      <c r="A328" s="42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</row>
    <row r="329" spans="1:64" ht="15.75" customHeight="1" x14ac:dyDescent="0.25">
      <c r="A329" s="42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</row>
    <row r="330" spans="1:64" ht="15.75" customHeight="1" x14ac:dyDescent="0.25">
      <c r="A330" s="42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</row>
    <row r="331" spans="1:64" ht="15.75" customHeight="1" x14ac:dyDescent="0.25">
      <c r="A331" s="42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</row>
    <row r="332" spans="1:64" ht="15.75" customHeight="1" x14ac:dyDescent="0.25">
      <c r="A332" s="42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</row>
    <row r="333" spans="1:64" ht="15.75" customHeight="1" x14ac:dyDescent="0.25">
      <c r="A333" s="42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</row>
    <row r="334" spans="1:64" ht="15.75" customHeight="1" x14ac:dyDescent="0.25">
      <c r="A334" s="42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</row>
    <row r="335" spans="1:64" ht="15.75" customHeight="1" x14ac:dyDescent="0.25">
      <c r="A335" s="42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</row>
    <row r="336" spans="1:64" ht="15.75" customHeight="1" x14ac:dyDescent="0.25">
      <c r="A336" s="42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</row>
    <row r="337" spans="1:64" ht="15.75" customHeight="1" x14ac:dyDescent="0.25">
      <c r="A337" s="42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</row>
    <row r="338" spans="1:64" ht="15.75" customHeight="1" x14ac:dyDescent="0.25">
      <c r="A338" s="42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</row>
    <row r="339" spans="1:64" ht="15.75" customHeight="1" x14ac:dyDescent="0.25">
      <c r="A339" s="42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</row>
    <row r="340" spans="1:64" ht="15.75" customHeight="1" x14ac:dyDescent="0.25">
      <c r="A340" s="42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</row>
    <row r="341" spans="1:64" ht="15.75" customHeight="1" x14ac:dyDescent="0.25">
      <c r="A341" s="42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</row>
    <row r="342" spans="1:64" ht="15.75" customHeight="1" x14ac:dyDescent="0.25">
      <c r="A342" s="42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</row>
    <row r="343" spans="1:64" ht="15.75" customHeight="1" x14ac:dyDescent="0.25">
      <c r="A343" s="42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</row>
    <row r="344" spans="1:64" ht="15.75" customHeight="1" x14ac:dyDescent="0.25">
      <c r="A344" s="42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</row>
    <row r="345" spans="1:64" ht="15.75" customHeight="1" x14ac:dyDescent="0.25">
      <c r="A345" s="42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</row>
    <row r="346" spans="1:64" ht="15.75" customHeight="1" x14ac:dyDescent="0.25">
      <c r="A346" s="42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</row>
    <row r="347" spans="1:64" ht="15.75" customHeight="1" x14ac:dyDescent="0.25">
      <c r="A347" s="42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</row>
    <row r="348" spans="1:64" ht="15.75" customHeight="1" x14ac:dyDescent="0.25">
      <c r="A348" s="42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</row>
    <row r="349" spans="1:64" ht="15.75" customHeight="1" x14ac:dyDescent="0.25">
      <c r="A349" s="42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</row>
    <row r="350" spans="1:64" ht="15.75" customHeight="1" x14ac:dyDescent="0.25">
      <c r="A350" s="42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</row>
    <row r="351" spans="1:64" ht="15.75" customHeight="1" x14ac:dyDescent="0.25">
      <c r="A351" s="42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</row>
    <row r="352" spans="1:64" ht="15.75" customHeight="1" x14ac:dyDescent="0.25">
      <c r="A352" s="42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</row>
    <row r="353" spans="1:64" ht="15.75" customHeight="1" x14ac:dyDescent="0.25">
      <c r="A353" s="42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</row>
    <row r="354" spans="1:64" ht="15.75" customHeight="1" x14ac:dyDescent="0.25">
      <c r="A354" s="42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</row>
    <row r="355" spans="1:64" ht="15.75" customHeight="1" x14ac:dyDescent="0.25">
      <c r="A355" s="42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</row>
    <row r="356" spans="1:64" ht="15.75" customHeight="1" x14ac:dyDescent="0.25">
      <c r="A356" s="42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</row>
    <row r="357" spans="1:64" ht="15.75" customHeight="1" x14ac:dyDescent="0.25">
      <c r="A357" s="42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</row>
    <row r="358" spans="1:64" ht="15.75" customHeight="1" x14ac:dyDescent="0.25">
      <c r="A358" s="42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</row>
    <row r="359" spans="1:64" ht="15.75" customHeight="1" x14ac:dyDescent="0.25">
      <c r="A359" s="42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</row>
    <row r="360" spans="1:64" ht="15.75" customHeight="1" x14ac:dyDescent="0.25">
      <c r="A360" s="42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</row>
    <row r="361" spans="1:64" ht="15.75" customHeight="1" x14ac:dyDescent="0.25">
      <c r="A361" s="42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</row>
    <row r="362" spans="1:64" ht="15.75" customHeight="1" x14ac:dyDescent="0.25">
      <c r="A362" s="42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</row>
    <row r="363" spans="1:64" ht="15.75" customHeight="1" x14ac:dyDescent="0.25">
      <c r="A363" s="42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</row>
    <row r="364" spans="1:64" ht="15.75" customHeight="1" x14ac:dyDescent="0.25">
      <c r="A364" s="42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</row>
    <row r="365" spans="1:64" ht="15.75" customHeight="1" x14ac:dyDescent="0.25">
      <c r="A365" s="42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</row>
    <row r="366" spans="1:64" ht="15.75" customHeight="1" x14ac:dyDescent="0.25">
      <c r="A366" s="42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</row>
    <row r="367" spans="1:64" ht="15.75" customHeight="1" x14ac:dyDescent="0.25">
      <c r="A367" s="42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</row>
    <row r="368" spans="1:64" ht="15.75" customHeight="1" x14ac:dyDescent="0.25">
      <c r="A368" s="42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</row>
    <row r="369" spans="1:64" ht="15.75" customHeight="1" x14ac:dyDescent="0.25">
      <c r="A369" s="42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</row>
    <row r="370" spans="1:64" ht="15.75" customHeight="1" x14ac:dyDescent="0.25">
      <c r="A370" s="42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</row>
    <row r="371" spans="1:64" ht="15.75" customHeight="1" x14ac:dyDescent="0.25">
      <c r="A371" s="42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</row>
    <row r="372" spans="1:64" ht="15.75" customHeight="1" x14ac:dyDescent="0.25">
      <c r="A372" s="42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</row>
    <row r="373" spans="1:64" ht="15.75" customHeight="1" x14ac:dyDescent="0.25">
      <c r="A373" s="42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</row>
    <row r="374" spans="1:64" ht="15.75" customHeight="1" x14ac:dyDescent="0.25">
      <c r="A374" s="42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</row>
    <row r="375" spans="1:64" ht="15.75" customHeight="1" x14ac:dyDescent="0.25">
      <c r="A375" s="42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</row>
    <row r="376" spans="1:64" ht="15.75" customHeight="1" x14ac:dyDescent="0.25">
      <c r="A376" s="42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</row>
    <row r="377" spans="1:64" ht="15.75" customHeight="1" x14ac:dyDescent="0.25">
      <c r="A377" s="42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</row>
    <row r="378" spans="1:64" ht="15.75" customHeight="1" x14ac:dyDescent="0.25">
      <c r="A378" s="42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</row>
    <row r="379" spans="1:64" ht="15.75" customHeight="1" x14ac:dyDescent="0.25">
      <c r="A379" s="42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</row>
    <row r="380" spans="1:64" ht="15.75" customHeight="1" x14ac:dyDescent="0.25">
      <c r="A380" s="42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</row>
    <row r="381" spans="1:64" ht="15.75" customHeight="1" x14ac:dyDescent="0.25">
      <c r="A381" s="42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</row>
    <row r="382" spans="1:64" ht="15.75" customHeight="1" x14ac:dyDescent="0.25">
      <c r="A382" s="42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</row>
    <row r="383" spans="1:64" ht="15.75" customHeight="1" x14ac:dyDescent="0.25">
      <c r="A383" s="42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</row>
    <row r="384" spans="1:64" ht="15.75" customHeight="1" x14ac:dyDescent="0.25">
      <c r="A384" s="42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</row>
    <row r="385" spans="1:64" ht="15.75" customHeight="1" x14ac:dyDescent="0.25">
      <c r="A385" s="42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</row>
    <row r="386" spans="1:64" ht="15.75" customHeight="1" x14ac:dyDescent="0.25">
      <c r="A386" s="42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</row>
    <row r="387" spans="1:64" ht="15.75" customHeight="1" x14ac:dyDescent="0.25">
      <c r="A387" s="42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</row>
    <row r="388" spans="1:64" ht="15.75" customHeight="1" x14ac:dyDescent="0.25">
      <c r="A388" s="42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</row>
    <row r="389" spans="1:64" ht="15.75" customHeight="1" x14ac:dyDescent="0.25">
      <c r="A389" s="42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</row>
    <row r="390" spans="1:64" ht="15.75" customHeight="1" x14ac:dyDescent="0.25">
      <c r="A390" s="42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</row>
    <row r="391" spans="1:64" ht="15.75" customHeight="1" x14ac:dyDescent="0.25">
      <c r="A391" s="42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</row>
    <row r="392" spans="1:64" ht="15.75" customHeight="1" x14ac:dyDescent="0.25">
      <c r="A392" s="42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</row>
    <row r="393" spans="1:64" ht="15.75" customHeight="1" x14ac:dyDescent="0.25">
      <c r="A393" s="42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</row>
    <row r="394" spans="1:64" ht="15.75" customHeight="1" x14ac:dyDescent="0.25">
      <c r="A394" s="42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</row>
    <row r="395" spans="1:64" ht="15.75" customHeight="1" x14ac:dyDescent="0.25">
      <c r="A395" s="42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</row>
    <row r="396" spans="1:64" ht="15.75" customHeight="1" x14ac:dyDescent="0.25">
      <c r="A396" s="42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</row>
    <row r="397" spans="1:64" ht="15.75" customHeight="1" x14ac:dyDescent="0.25">
      <c r="A397" s="42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</row>
    <row r="398" spans="1:64" ht="15.75" customHeight="1" x14ac:dyDescent="0.25">
      <c r="A398" s="42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</row>
    <row r="399" spans="1:64" ht="15.75" customHeight="1" x14ac:dyDescent="0.25">
      <c r="A399" s="42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</row>
    <row r="400" spans="1:64" ht="15.75" customHeight="1" x14ac:dyDescent="0.25">
      <c r="A400" s="42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</row>
    <row r="401" spans="1:64" ht="15.75" customHeight="1" x14ac:dyDescent="0.25">
      <c r="A401" s="42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</row>
    <row r="402" spans="1:64" ht="15.75" customHeight="1" x14ac:dyDescent="0.25">
      <c r="A402" s="42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</row>
    <row r="403" spans="1:64" ht="15.75" customHeight="1" x14ac:dyDescent="0.25">
      <c r="A403" s="42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</row>
    <row r="404" spans="1:64" ht="15.75" customHeight="1" x14ac:dyDescent="0.25">
      <c r="A404" s="42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</row>
    <row r="405" spans="1:64" ht="15.75" customHeight="1" x14ac:dyDescent="0.25">
      <c r="A405" s="42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</row>
    <row r="406" spans="1:64" ht="15.75" customHeight="1" x14ac:dyDescent="0.25">
      <c r="A406" s="42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</row>
    <row r="407" spans="1:64" ht="15.75" customHeight="1" x14ac:dyDescent="0.25">
      <c r="A407" s="42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</row>
    <row r="408" spans="1:64" ht="15.75" customHeight="1" x14ac:dyDescent="0.25">
      <c r="A408" s="42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</row>
    <row r="409" spans="1:64" ht="15.75" customHeight="1" x14ac:dyDescent="0.25">
      <c r="A409" s="42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</row>
    <row r="410" spans="1:64" ht="15.75" customHeight="1" x14ac:dyDescent="0.25">
      <c r="A410" s="42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</row>
    <row r="411" spans="1:64" ht="15.75" customHeight="1" x14ac:dyDescent="0.25">
      <c r="A411" s="42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</row>
    <row r="412" spans="1:64" ht="15.75" customHeight="1" x14ac:dyDescent="0.25">
      <c r="A412" s="42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</row>
    <row r="413" spans="1:64" ht="15.75" customHeight="1" x14ac:dyDescent="0.25">
      <c r="A413" s="42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</row>
    <row r="414" spans="1:64" ht="15.75" customHeight="1" x14ac:dyDescent="0.25">
      <c r="A414" s="42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</row>
    <row r="415" spans="1:64" ht="15.75" customHeight="1" x14ac:dyDescent="0.25">
      <c r="A415" s="42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</row>
    <row r="416" spans="1:64" ht="15.75" customHeight="1" x14ac:dyDescent="0.25">
      <c r="A416" s="42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</row>
    <row r="417" spans="1:64" ht="15.75" customHeight="1" x14ac:dyDescent="0.25">
      <c r="A417" s="42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</row>
    <row r="418" spans="1:64" ht="15.75" customHeight="1" x14ac:dyDescent="0.25">
      <c r="A418" s="42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</row>
    <row r="419" spans="1:64" ht="15.75" customHeight="1" x14ac:dyDescent="0.25">
      <c r="A419" s="42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</row>
    <row r="420" spans="1:64" ht="15.75" customHeight="1" x14ac:dyDescent="0.25">
      <c r="A420" s="42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</row>
    <row r="421" spans="1:64" ht="15.75" customHeight="1" x14ac:dyDescent="0.25">
      <c r="A421" s="42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</row>
    <row r="422" spans="1:64" ht="15.75" customHeight="1" x14ac:dyDescent="0.25">
      <c r="A422" s="42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</row>
    <row r="423" spans="1:64" ht="15.75" customHeight="1" x14ac:dyDescent="0.25">
      <c r="A423" s="42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</row>
    <row r="424" spans="1:64" ht="15.75" customHeight="1" x14ac:dyDescent="0.25">
      <c r="A424" s="42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</row>
    <row r="425" spans="1:64" ht="15.75" customHeight="1" x14ac:dyDescent="0.25">
      <c r="A425" s="42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</row>
    <row r="426" spans="1:64" ht="15.75" customHeight="1" x14ac:dyDescent="0.25">
      <c r="A426" s="42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</row>
    <row r="427" spans="1:64" ht="15.75" customHeight="1" x14ac:dyDescent="0.25">
      <c r="A427" s="42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</row>
    <row r="428" spans="1:64" ht="15.75" customHeight="1" x14ac:dyDescent="0.25">
      <c r="A428" s="42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</row>
    <row r="429" spans="1:64" ht="15.75" customHeight="1" x14ac:dyDescent="0.25">
      <c r="A429" s="42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</row>
    <row r="430" spans="1:64" ht="15.75" customHeight="1" x14ac:dyDescent="0.25">
      <c r="A430" s="42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</row>
    <row r="431" spans="1:64" ht="15.75" customHeight="1" x14ac:dyDescent="0.25">
      <c r="A431" s="42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</row>
    <row r="432" spans="1:64" ht="15.75" customHeight="1" x14ac:dyDescent="0.25">
      <c r="A432" s="42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</row>
    <row r="433" spans="1:64" ht="15.75" customHeight="1" x14ac:dyDescent="0.25">
      <c r="A433" s="42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</row>
    <row r="434" spans="1:64" ht="15.75" customHeight="1" x14ac:dyDescent="0.25">
      <c r="A434" s="42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</row>
    <row r="435" spans="1:64" ht="15.75" customHeight="1" x14ac:dyDescent="0.25">
      <c r="A435" s="42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</row>
    <row r="436" spans="1:64" ht="15.75" customHeight="1" x14ac:dyDescent="0.25">
      <c r="A436" s="42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</row>
    <row r="437" spans="1:64" ht="15.75" customHeight="1" x14ac:dyDescent="0.25">
      <c r="A437" s="42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</row>
    <row r="438" spans="1:64" ht="15.75" customHeight="1" x14ac:dyDescent="0.25">
      <c r="A438" s="42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</row>
    <row r="439" spans="1:64" ht="15.75" customHeight="1" x14ac:dyDescent="0.25">
      <c r="A439" s="42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</row>
    <row r="440" spans="1:64" ht="15.75" customHeight="1" x14ac:dyDescent="0.25">
      <c r="A440" s="42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</row>
    <row r="441" spans="1:64" ht="15.75" customHeight="1" x14ac:dyDescent="0.25">
      <c r="A441" s="42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</row>
    <row r="442" spans="1:64" ht="15.75" customHeight="1" x14ac:dyDescent="0.25">
      <c r="A442" s="42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</row>
    <row r="443" spans="1:64" ht="15.75" customHeight="1" x14ac:dyDescent="0.25">
      <c r="A443" s="42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</row>
    <row r="444" spans="1:64" ht="15.75" customHeight="1" x14ac:dyDescent="0.25">
      <c r="A444" s="42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</row>
    <row r="445" spans="1:64" ht="15.75" customHeight="1" x14ac:dyDescent="0.25">
      <c r="A445" s="42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</row>
    <row r="446" spans="1:64" ht="15.75" customHeight="1" x14ac:dyDescent="0.25">
      <c r="A446" s="42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</row>
    <row r="447" spans="1:64" ht="15.75" customHeight="1" x14ac:dyDescent="0.25">
      <c r="A447" s="42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</row>
    <row r="448" spans="1:64" ht="15.75" customHeight="1" x14ac:dyDescent="0.25">
      <c r="A448" s="42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</row>
    <row r="449" spans="1:64" ht="15.75" customHeight="1" x14ac:dyDescent="0.25">
      <c r="A449" s="42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</row>
    <row r="450" spans="1:64" ht="15.75" customHeight="1" x14ac:dyDescent="0.25">
      <c r="A450" s="42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</row>
    <row r="451" spans="1:64" ht="15.75" customHeight="1" x14ac:dyDescent="0.25">
      <c r="A451" s="42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</row>
    <row r="452" spans="1:64" ht="15.75" customHeight="1" x14ac:dyDescent="0.25">
      <c r="A452" s="42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</row>
    <row r="453" spans="1:64" ht="15.75" customHeight="1" x14ac:dyDescent="0.25">
      <c r="A453" s="42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</row>
    <row r="454" spans="1:64" ht="15.75" customHeight="1" x14ac:dyDescent="0.25">
      <c r="A454" s="42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</row>
    <row r="455" spans="1:64" ht="15.75" customHeight="1" x14ac:dyDescent="0.25">
      <c r="A455" s="42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</row>
    <row r="456" spans="1:64" ht="15.75" customHeight="1" x14ac:dyDescent="0.25">
      <c r="A456" s="42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</row>
    <row r="457" spans="1:64" ht="15.75" customHeight="1" x14ac:dyDescent="0.25">
      <c r="A457" s="42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</row>
    <row r="458" spans="1:64" ht="15.75" customHeight="1" x14ac:dyDescent="0.25">
      <c r="A458" s="42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</row>
    <row r="459" spans="1:64" ht="15.75" customHeight="1" x14ac:dyDescent="0.25">
      <c r="A459" s="42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</row>
    <row r="460" spans="1:64" ht="15.75" customHeight="1" x14ac:dyDescent="0.25">
      <c r="A460" s="42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</row>
    <row r="461" spans="1:64" ht="15.75" customHeight="1" x14ac:dyDescent="0.25">
      <c r="A461" s="42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</row>
    <row r="462" spans="1:64" ht="15.75" customHeight="1" x14ac:dyDescent="0.25">
      <c r="A462" s="42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</row>
    <row r="463" spans="1:64" ht="15.75" customHeight="1" x14ac:dyDescent="0.25">
      <c r="A463" s="42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</row>
    <row r="464" spans="1:64" ht="15.75" customHeight="1" x14ac:dyDescent="0.25">
      <c r="A464" s="42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</row>
    <row r="465" spans="1:64" ht="15.75" customHeight="1" x14ac:dyDescent="0.25">
      <c r="A465" s="42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</row>
    <row r="466" spans="1:64" ht="15.75" customHeight="1" x14ac:dyDescent="0.25">
      <c r="A466" s="42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</row>
    <row r="467" spans="1:64" ht="15.75" customHeight="1" x14ac:dyDescent="0.25">
      <c r="A467" s="42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</row>
    <row r="468" spans="1:64" ht="15.75" customHeight="1" x14ac:dyDescent="0.25">
      <c r="A468" s="42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</row>
    <row r="469" spans="1:64" ht="15.75" customHeight="1" x14ac:dyDescent="0.25">
      <c r="A469" s="42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</row>
    <row r="470" spans="1:64" ht="15.75" customHeight="1" x14ac:dyDescent="0.25">
      <c r="A470" s="42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</row>
    <row r="471" spans="1:64" ht="15.75" customHeight="1" x14ac:dyDescent="0.25">
      <c r="A471" s="42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</row>
    <row r="472" spans="1:64" ht="15.75" customHeight="1" x14ac:dyDescent="0.25">
      <c r="A472" s="42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</row>
    <row r="473" spans="1:64" ht="15.75" customHeight="1" x14ac:dyDescent="0.25">
      <c r="A473" s="42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</row>
    <row r="474" spans="1:64" ht="15.75" customHeight="1" x14ac:dyDescent="0.25">
      <c r="A474" s="42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</row>
    <row r="475" spans="1:64" ht="15.75" customHeight="1" x14ac:dyDescent="0.25">
      <c r="A475" s="42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</row>
    <row r="476" spans="1:64" ht="15.75" customHeight="1" x14ac:dyDescent="0.25">
      <c r="A476" s="42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</row>
    <row r="477" spans="1:64" ht="15.75" customHeight="1" x14ac:dyDescent="0.25">
      <c r="A477" s="42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</row>
    <row r="478" spans="1:64" ht="15.75" customHeight="1" x14ac:dyDescent="0.25">
      <c r="A478" s="42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</row>
    <row r="479" spans="1:64" ht="15.75" customHeight="1" x14ac:dyDescent="0.25">
      <c r="A479" s="42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</row>
    <row r="480" spans="1:64" ht="15.75" customHeight="1" x14ac:dyDescent="0.25">
      <c r="A480" s="42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</row>
    <row r="481" spans="1:64" ht="15.75" customHeight="1" x14ac:dyDescent="0.25">
      <c r="A481" s="42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</row>
    <row r="482" spans="1:64" ht="15.75" customHeight="1" x14ac:dyDescent="0.25">
      <c r="A482" s="42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</row>
    <row r="483" spans="1:64" ht="15.75" customHeight="1" x14ac:dyDescent="0.25">
      <c r="A483" s="42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</row>
    <row r="484" spans="1:64" ht="15.75" customHeight="1" x14ac:dyDescent="0.25">
      <c r="A484" s="42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</row>
    <row r="485" spans="1:64" ht="15.75" customHeight="1" x14ac:dyDescent="0.25">
      <c r="A485" s="42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</row>
    <row r="486" spans="1:64" ht="15.75" customHeight="1" x14ac:dyDescent="0.25">
      <c r="A486" s="42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</row>
    <row r="487" spans="1:64" ht="15.75" customHeight="1" x14ac:dyDescent="0.25">
      <c r="A487" s="42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</row>
    <row r="488" spans="1:64" ht="15.75" customHeight="1" x14ac:dyDescent="0.25">
      <c r="A488" s="42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</row>
    <row r="489" spans="1:64" ht="15.75" customHeight="1" x14ac:dyDescent="0.25">
      <c r="A489" s="42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</row>
    <row r="490" spans="1:64" ht="15.75" customHeight="1" x14ac:dyDescent="0.25">
      <c r="A490" s="42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</row>
    <row r="491" spans="1:64" ht="15.75" customHeight="1" x14ac:dyDescent="0.25">
      <c r="A491" s="42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</row>
    <row r="492" spans="1:64" ht="15.75" customHeight="1" x14ac:dyDescent="0.25">
      <c r="A492" s="42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</row>
    <row r="493" spans="1:64" ht="15.75" customHeight="1" x14ac:dyDescent="0.25">
      <c r="A493" s="42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</row>
    <row r="494" spans="1:64" ht="15.75" customHeight="1" x14ac:dyDescent="0.25">
      <c r="A494" s="42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</row>
    <row r="495" spans="1:64" ht="15.75" customHeight="1" x14ac:dyDescent="0.25">
      <c r="A495" s="42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</row>
    <row r="496" spans="1:64" ht="15.75" customHeight="1" x14ac:dyDescent="0.25">
      <c r="A496" s="42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</row>
    <row r="497" spans="1:64" ht="15.75" customHeight="1" x14ac:dyDescent="0.25">
      <c r="A497" s="42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</row>
    <row r="498" spans="1:64" ht="15.75" customHeight="1" x14ac:dyDescent="0.25">
      <c r="A498" s="42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</row>
    <row r="499" spans="1:64" ht="15.75" customHeight="1" x14ac:dyDescent="0.25">
      <c r="A499" s="42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</row>
    <row r="500" spans="1:64" ht="15.75" customHeight="1" x14ac:dyDescent="0.25">
      <c r="A500" s="42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</row>
    <row r="501" spans="1:64" ht="15.75" customHeight="1" x14ac:dyDescent="0.25">
      <c r="A501" s="42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</row>
    <row r="502" spans="1:64" ht="15.75" customHeight="1" x14ac:dyDescent="0.25">
      <c r="A502" s="42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</row>
    <row r="503" spans="1:64" ht="15.75" customHeight="1" x14ac:dyDescent="0.25">
      <c r="A503" s="42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</row>
    <row r="504" spans="1:64" ht="15.75" customHeight="1" x14ac:dyDescent="0.25">
      <c r="A504" s="42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</row>
    <row r="505" spans="1:64" ht="15.75" customHeight="1" x14ac:dyDescent="0.25">
      <c r="A505" s="42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</row>
    <row r="506" spans="1:64" ht="15.75" customHeight="1" x14ac:dyDescent="0.25">
      <c r="A506" s="42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</row>
    <row r="507" spans="1:64" ht="15.75" customHeight="1" x14ac:dyDescent="0.25">
      <c r="A507" s="42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</row>
    <row r="508" spans="1:64" ht="15.75" customHeight="1" x14ac:dyDescent="0.25">
      <c r="A508" s="42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</row>
    <row r="509" spans="1:64" ht="15.75" customHeight="1" x14ac:dyDescent="0.25">
      <c r="A509" s="42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</row>
    <row r="510" spans="1:64" ht="15.75" customHeight="1" x14ac:dyDescent="0.25">
      <c r="A510" s="42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</row>
    <row r="511" spans="1:64" ht="15.75" customHeight="1" x14ac:dyDescent="0.25">
      <c r="A511" s="42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</row>
    <row r="512" spans="1:64" ht="15.75" customHeight="1" x14ac:dyDescent="0.25">
      <c r="A512" s="42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</row>
    <row r="513" spans="1:64" ht="15.75" customHeight="1" x14ac:dyDescent="0.25">
      <c r="A513" s="42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</row>
    <row r="514" spans="1:64" ht="15.75" customHeight="1" x14ac:dyDescent="0.25">
      <c r="A514" s="42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</row>
    <row r="515" spans="1:64" ht="15.75" customHeight="1" x14ac:dyDescent="0.25">
      <c r="A515" s="42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</row>
    <row r="516" spans="1:64" ht="15.75" customHeight="1" x14ac:dyDescent="0.25">
      <c r="A516" s="42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</row>
    <row r="517" spans="1:64" ht="15.75" customHeight="1" x14ac:dyDescent="0.25">
      <c r="A517" s="42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</row>
    <row r="518" spans="1:64" ht="15.75" customHeight="1" x14ac:dyDescent="0.25">
      <c r="A518" s="42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</row>
    <row r="519" spans="1:64" ht="15.75" customHeight="1" x14ac:dyDescent="0.25">
      <c r="A519" s="42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</row>
    <row r="520" spans="1:64" ht="15.75" customHeight="1" x14ac:dyDescent="0.25">
      <c r="A520" s="42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</row>
    <row r="521" spans="1:64" ht="15.75" customHeight="1" x14ac:dyDescent="0.25">
      <c r="A521" s="42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</row>
    <row r="522" spans="1:64" ht="15.75" customHeight="1" x14ac:dyDescent="0.25">
      <c r="A522" s="42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</row>
    <row r="523" spans="1:64" ht="15.75" customHeight="1" x14ac:dyDescent="0.25">
      <c r="A523" s="42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</row>
    <row r="524" spans="1:64" ht="15.75" customHeight="1" x14ac:dyDescent="0.25">
      <c r="A524" s="42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</row>
    <row r="525" spans="1:64" ht="15.75" customHeight="1" x14ac:dyDescent="0.25">
      <c r="A525" s="42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</row>
    <row r="526" spans="1:64" ht="15.75" customHeight="1" x14ac:dyDescent="0.25">
      <c r="A526" s="42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</row>
    <row r="527" spans="1:64" ht="15.75" customHeight="1" x14ac:dyDescent="0.25">
      <c r="A527" s="42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</row>
    <row r="528" spans="1:64" ht="15.75" customHeight="1" x14ac:dyDescent="0.25">
      <c r="A528" s="42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</row>
    <row r="529" spans="1:64" ht="15.75" customHeight="1" x14ac:dyDescent="0.25">
      <c r="A529" s="42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</row>
    <row r="530" spans="1:64" ht="15.75" customHeight="1" x14ac:dyDescent="0.25">
      <c r="A530" s="42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</row>
    <row r="531" spans="1:64" ht="15.75" customHeight="1" x14ac:dyDescent="0.25">
      <c r="A531" s="42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</row>
    <row r="532" spans="1:64" ht="15.75" customHeight="1" x14ac:dyDescent="0.25">
      <c r="A532" s="42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</row>
    <row r="533" spans="1:64" ht="15.75" customHeight="1" x14ac:dyDescent="0.25">
      <c r="A533" s="42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</row>
    <row r="534" spans="1:64" ht="15.75" customHeight="1" x14ac:dyDescent="0.25">
      <c r="A534" s="42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</row>
    <row r="535" spans="1:64" ht="15.75" customHeight="1" x14ac:dyDescent="0.25">
      <c r="A535" s="42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</row>
    <row r="536" spans="1:64" ht="15.75" customHeight="1" x14ac:dyDescent="0.25">
      <c r="A536" s="42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</row>
    <row r="537" spans="1:64" ht="15.75" customHeight="1" x14ac:dyDescent="0.25">
      <c r="A537" s="42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</row>
    <row r="538" spans="1:64" ht="15.75" customHeight="1" x14ac:dyDescent="0.25">
      <c r="A538" s="42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</row>
    <row r="539" spans="1:64" ht="15.75" customHeight="1" x14ac:dyDescent="0.25">
      <c r="A539" s="42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</row>
    <row r="540" spans="1:64" ht="15.75" customHeight="1" x14ac:dyDescent="0.25">
      <c r="A540" s="42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</row>
    <row r="541" spans="1:64" ht="15.75" customHeight="1" x14ac:dyDescent="0.25">
      <c r="A541" s="42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</row>
    <row r="542" spans="1:64" ht="15.75" customHeight="1" x14ac:dyDescent="0.25">
      <c r="A542" s="42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</row>
    <row r="543" spans="1:64" ht="15.75" customHeight="1" x14ac:dyDescent="0.25">
      <c r="A543" s="42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</row>
    <row r="544" spans="1:64" ht="15.75" customHeight="1" x14ac:dyDescent="0.25">
      <c r="A544" s="42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</row>
    <row r="545" spans="1:64" ht="15.75" customHeight="1" x14ac:dyDescent="0.25">
      <c r="A545" s="42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</row>
    <row r="546" spans="1:64" ht="15.75" customHeight="1" x14ac:dyDescent="0.25">
      <c r="A546" s="42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</row>
    <row r="547" spans="1:64" ht="15.75" customHeight="1" x14ac:dyDescent="0.25">
      <c r="A547" s="42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</row>
    <row r="548" spans="1:64" ht="15.75" customHeight="1" x14ac:dyDescent="0.25">
      <c r="A548" s="42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</row>
    <row r="549" spans="1:64" ht="15.75" customHeight="1" x14ac:dyDescent="0.25">
      <c r="A549" s="42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</row>
    <row r="550" spans="1:64" ht="15.75" customHeight="1" x14ac:dyDescent="0.25">
      <c r="A550" s="42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</row>
    <row r="551" spans="1:64" ht="15.75" customHeight="1" x14ac:dyDescent="0.25">
      <c r="A551" s="42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</row>
    <row r="552" spans="1:64" ht="15.75" customHeight="1" x14ac:dyDescent="0.25">
      <c r="A552" s="42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</row>
    <row r="553" spans="1:64" ht="15.75" customHeight="1" x14ac:dyDescent="0.25">
      <c r="A553" s="42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</row>
    <row r="554" spans="1:64" ht="15.75" customHeight="1" x14ac:dyDescent="0.25">
      <c r="A554" s="42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</row>
    <row r="555" spans="1:64" ht="15.75" customHeight="1" x14ac:dyDescent="0.25">
      <c r="A555" s="42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</row>
    <row r="556" spans="1:64" ht="15.75" customHeight="1" x14ac:dyDescent="0.25">
      <c r="A556" s="42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</row>
    <row r="557" spans="1:64" ht="15.75" customHeight="1" x14ac:dyDescent="0.25">
      <c r="A557" s="42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</row>
    <row r="558" spans="1:64" ht="15.75" customHeight="1" x14ac:dyDescent="0.25">
      <c r="A558" s="42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</row>
    <row r="559" spans="1:64" ht="15.75" customHeight="1" x14ac:dyDescent="0.25">
      <c r="A559" s="42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</row>
    <row r="560" spans="1:64" ht="15.75" customHeight="1" x14ac:dyDescent="0.25">
      <c r="A560" s="42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</row>
    <row r="561" spans="1:64" ht="15.75" customHeight="1" x14ac:dyDescent="0.25">
      <c r="A561" s="42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</row>
    <row r="562" spans="1:64" ht="15.75" customHeight="1" x14ac:dyDescent="0.25">
      <c r="A562" s="42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</row>
    <row r="563" spans="1:64" ht="15.75" customHeight="1" x14ac:dyDescent="0.25">
      <c r="A563" s="42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</row>
    <row r="564" spans="1:64" ht="15.75" customHeight="1" x14ac:dyDescent="0.25">
      <c r="A564" s="42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</row>
    <row r="565" spans="1:64" ht="15.75" customHeight="1" x14ac:dyDescent="0.25">
      <c r="A565" s="42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</row>
    <row r="566" spans="1:64" ht="15.75" customHeight="1" x14ac:dyDescent="0.25">
      <c r="A566" s="42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</row>
    <row r="567" spans="1:64" ht="15.75" customHeight="1" x14ac:dyDescent="0.25">
      <c r="A567" s="42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</row>
    <row r="568" spans="1:64" ht="15.75" customHeight="1" x14ac:dyDescent="0.25">
      <c r="A568" s="42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</row>
    <row r="569" spans="1:64" ht="15.75" customHeight="1" x14ac:dyDescent="0.25">
      <c r="A569" s="42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</row>
    <row r="570" spans="1:64" ht="15.75" customHeight="1" x14ac:dyDescent="0.25">
      <c r="A570" s="42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</row>
    <row r="571" spans="1:64" ht="15.75" customHeight="1" x14ac:dyDescent="0.25">
      <c r="A571" s="42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</row>
    <row r="572" spans="1:64" ht="15.75" customHeight="1" x14ac:dyDescent="0.25">
      <c r="A572" s="42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</row>
    <row r="573" spans="1:64" ht="15.75" customHeight="1" x14ac:dyDescent="0.25">
      <c r="A573" s="42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</row>
    <row r="574" spans="1:64" ht="15.75" customHeight="1" x14ac:dyDescent="0.25">
      <c r="A574" s="42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</row>
    <row r="575" spans="1:64" ht="15.75" customHeight="1" x14ac:dyDescent="0.25">
      <c r="A575" s="42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</row>
    <row r="576" spans="1:64" ht="15.75" customHeight="1" x14ac:dyDescent="0.25">
      <c r="A576" s="42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</row>
    <row r="577" spans="1:64" ht="15.75" customHeight="1" x14ac:dyDescent="0.25">
      <c r="A577" s="42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</row>
    <row r="578" spans="1:64" ht="15.75" customHeight="1" x14ac:dyDescent="0.25">
      <c r="A578" s="42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</row>
    <row r="579" spans="1:64" ht="15.75" customHeight="1" x14ac:dyDescent="0.25">
      <c r="A579" s="42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</row>
    <row r="580" spans="1:64" ht="15.75" customHeight="1" x14ac:dyDescent="0.25">
      <c r="A580" s="42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</row>
    <row r="581" spans="1:64" ht="15.75" customHeight="1" x14ac:dyDescent="0.25">
      <c r="A581" s="42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</row>
    <row r="582" spans="1:64" ht="15.75" customHeight="1" x14ac:dyDescent="0.25">
      <c r="A582" s="42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</row>
    <row r="583" spans="1:64" ht="15.75" customHeight="1" x14ac:dyDescent="0.25">
      <c r="A583" s="42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</row>
    <row r="584" spans="1:64" ht="15.75" customHeight="1" x14ac:dyDescent="0.25">
      <c r="A584" s="42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</row>
    <row r="585" spans="1:64" ht="15.75" customHeight="1" x14ac:dyDescent="0.25">
      <c r="A585" s="42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</row>
    <row r="586" spans="1:64" ht="15.75" customHeight="1" x14ac:dyDescent="0.25">
      <c r="A586" s="42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</row>
    <row r="587" spans="1:64" ht="15.75" customHeight="1" x14ac:dyDescent="0.25">
      <c r="A587" s="42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</row>
    <row r="588" spans="1:64" ht="15.75" customHeight="1" x14ac:dyDescent="0.25">
      <c r="A588" s="42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</row>
    <row r="589" spans="1:64" ht="15.75" customHeight="1" x14ac:dyDescent="0.25">
      <c r="A589" s="42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</row>
    <row r="590" spans="1:64" ht="15.75" customHeight="1" x14ac:dyDescent="0.25">
      <c r="A590" s="42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</row>
    <row r="591" spans="1:64" ht="15.75" customHeight="1" x14ac:dyDescent="0.25">
      <c r="A591" s="42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</row>
    <row r="592" spans="1:64" ht="15.75" customHeight="1" x14ac:dyDescent="0.25">
      <c r="A592" s="42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</row>
    <row r="593" spans="1:64" ht="15.75" customHeight="1" x14ac:dyDescent="0.25">
      <c r="A593" s="42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</row>
    <row r="594" spans="1:64" ht="15.75" customHeight="1" x14ac:dyDescent="0.25">
      <c r="A594" s="42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</row>
    <row r="595" spans="1:64" ht="15.75" customHeight="1" x14ac:dyDescent="0.25">
      <c r="A595" s="42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</row>
    <row r="596" spans="1:64" ht="15.75" customHeight="1" x14ac:dyDescent="0.25">
      <c r="A596" s="42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</row>
    <row r="597" spans="1:64" ht="15.75" customHeight="1" x14ac:dyDescent="0.25">
      <c r="A597" s="42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</row>
    <row r="598" spans="1:64" ht="15.75" customHeight="1" x14ac:dyDescent="0.25">
      <c r="A598" s="42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</row>
    <row r="599" spans="1:64" ht="15.75" customHeight="1" x14ac:dyDescent="0.25">
      <c r="A599" s="42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</row>
    <row r="600" spans="1:64" ht="15.75" customHeight="1" x14ac:dyDescent="0.25">
      <c r="A600" s="42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</row>
    <row r="601" spans="1:64" ht="15.75" customHeight="1" x14ac:dyDescent="0.25">
      <c r="A601" s="42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</row>
    <row r="602" spans="1:64" ht="15.75" customHeight="1" x14ac:dyDescent="0.25">
      <c r="A602" s="42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</row>
    <row r="603" spans="1:64" ht="15.75" customHeight="1" x14ac:dyDescent="0.25">
      <c r="A603" s="42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</row>
    <row r="604" spans="1:64" ht="15.75" customHeight="1" x14ac:dyDescent="0.25">
      <c r="A604" s="42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</row>
    <row r="605" spans="1:64" ht="15.75" customHeight="1" x14ac:dyDescent="0.25">
      <c r="A605" s="42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</row>
    <row r="606" spans="1:64" ht="15.75" customHeight="1" x14ac:dyDescent="0.25">
      <c r="A606" s="42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</row>
    <row r="607" spans="1:64" ht="15.75" customHeight="1" x14ac:dyDescent="0.25">
      <c r="A607" s="42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</row>
    <row r="608" spans="1:64" ht="15.75" customHeight="1" x14ac:dyDescent="0.25">
      <c r="A608" s="42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</row>
    <row r="609" spans="1:64" ht="15.75" customHeight="1" x14ac:dyDescent="0.25">
      <c r="A609" s="42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</row>
    <row r="610" spans="1:64" ht="15.75" customHeight="1" x14ac:dyDescent="0.25">
      <c r="A610" s="42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</row>
    <row r="611" spans="1:64" ht="15.75" customHeight="1" x14ac:dyDescent="0.25">
      <c r="A611" s="42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</row>
    <row r="612" spans="1:64" ht="15.75" customHeight="1" x14ac:dyDescent="0.25">
      <c r="A612" s="42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</row>
    <row r="613" spans="1:64" ht="15.75" customHeight="1" x14ac:dyDescent="0.25">
      <c r="A613" s="42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</row>
    <row r="614" spans="1:64" ht="15.75" customHeight="1" x14ac:dyDescent="0.25">
      <c r="A614" s="42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</row>
    <row r="615" spans="1:64" ht="15.75" customHeight="1" x14ac:dyDescent="0.25">
      <c r="A615" s="42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</row>
    <row r="616" spans="1:64" ht="15.75" customHeight="1" x14ac:dyDescent="0.25">
      <c r="A616" s="42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</row>
    <row r="617" spans="1:64" ht="15.75" customHeight="1" x14ac:dyDescent="0.25">
      <c r="A617" s="42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</row>
    <row r="618" spans="1:64" ht="15.75" customHeight="1" x14ac:dyDescent="0.25">
      <c r="A618" s="42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</row>
    <row r="619" spans="1:64" ht="15.75" customHeight="1" x14ac:dyDescent="0.25">
      <c r="A619" s="42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</row>
    <row r="620" spans="1:64" ht="15.75" customHeight="1" x14ac:dyDescent="0.25">
      <c r="A620" s="42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</row>
    <row r="621" spans="1:64" ht="15.75" customHeight="1" x14ac:dyDescent="0.25">
      <c r="A621" s="42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</row>
    <row r="622" spans="1:64" ht="15.75" customHeight="1" x14ac:dyDescent="0.25">
      <c r="A622" s="42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</row>
    <row r="623" spans="1:64" ht="15.75" customHeight="1" x14ac:dyDescent="0.25">
      <c r="A623" s="42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</row>
    <row r="624" spans="1:64" ht="15.75" customHeight="1" x14ac:dyDescent="0.25">
      <c r="A624" s="42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</row>
    <row r="625" spans="1:64" ht="15.75" customHeight="1" x14ac:dyDescent="0.25">
      <c r="A625" s="42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</row>
    <row r="626" spans="1:64" ht="15.75" customHeight="1" x14ac:dyDescent="0.25">
      <c r="A626" s="42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</row>
    <row r="627" spans="1:64" ht="15.75" customHeight="1" x14ac:dyDescent="0.25">
      <c r="A627" s="42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</row>
    <row r="628" spans="1:64" ht="15.75" customHeight="1" x14ac:dyDescent="0.25">
      <c r="A628" s="42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</row>
    <row r="629" spans="1:64" ht="15.75" customHeight="1" x14ac:dyDescent="0.25">
      <c r="A629" s="42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</row>
    <row r="630" spans="1:64" ht="15.75" customHeight="1" x14ac:dyDescent="0.25">
      <c r="A630" s="42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</row>
    <row r="631" spans="1:64" ht="15.75" customHeight="1" x14ac:dyDescent="0.25">
      <c r="A631" s="42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</row>
    <row r="632" spans="1:64" ht="15.75" customHeight="1" x14ac:dyDescent="0.25">
      <c r="A632" s="42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</row>
    <row r="633" spans="1:64" ht="15.75" customHeight="1" x14ac:dyDescent="0.25">
      <c r="A633" s="42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</row>
    <row r="634" spans="1:64" ht="15.75" customHeight="1" x14ac:dyDescent="0.25">
      <c r="A634" s="42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</row>
    <row r="635" spans="1:64" ht="15.75" customHeight="1" x14ac:dyDescent="0.25">
      <c r="A635" s="42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</row>
    <row r="636" spans="1:64" ht="15.75" customHeight="1" x14ac:dyDescent="0.25">
      <c r="A636" s="42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</row>
    <row r="637" spans="1:64" ht="15.75" customHeight="1" x14ac:dyDescent="0.25">
      <c r="A637" s="42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</row>
    <row r="638" spans="1:64" ht="15.75" customHeight="1" x14ac:dyDescent="0.25">
      <c r="A638" s="42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</row>
    <row r="639" spans="1:64" ht="15.75" customHeight="1" x14ac:dyDescent="0.25">
      <c r="A639" s="42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</row>
    <row r="640" spans="1:64" ht="15.75" customHeight="1" x14ac:dyDescent="0.25">
      <c r="A640" s="42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</row>
    <row r="641" spans="1:64" ht="15.75" customHeight="1" x14ac:dyDescent="0.25">
      <c r="A641" s="42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</row>
    <row r="642" spans="1:64" ht="15.75" customHeight="1" x14ac:dyDescent="0.25">
      <c r="A642" s="42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</row>
    <row r="643" spans="1:64" ht="15.75" customHeight="1" x14ac:dyDescent="0.25">
      <c r="A643" s="42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</row>
    <row r="644" spans="1:64" ht="15.75" customHeight="1" x14ac:dyDescent="0.25">
      <c r="A644" s="42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</row>
    <row r="645" spans="1:64" ht="15.75" customHeight="1" x14ac:dyDescent="0.25">
      <c r="A645" s="42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</row>
    <row r="646" spans="1:64" ht="15.75" customHeight="1" x14ac:dyDescent="0.25">
      <c r="A646" s="42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</row>
    <row r="647" spans="1:64" ht="15.75" customHeight="1" x14ac:dyDescent="0.25">
      <c r="A647" s="42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</row>
    <row r="648" spans="1:64" ht="15.75" customHeight="1" x14ac:dyDescent="0.25">
      <c r="A648" s="42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</row>
    <row r="649" spans="1:64" ht="15.75" customHeight="1" x14ac:dyDescent="0.25">
      <c r="A649" s="42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</row>
    <row r="650" spans="1:64" ht="15.75" customHeight="1" x14ac:dyDescent="0.25">
      <c r="A650" s="42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</row>
    <row r="651" spans="1:64" ht="15.75" customHeight="1" x14ac:dyDescent="0.25">
      <c r="A651" s="42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</row>
    <row r="652" spans="1:64" ht="15.75" customHeight="1" x14ac:dyDescent="0.25">
      <c r="A652" s="42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</row>
    <row r="653" spans="1:64" ht="15.75" customHeight="1" x14ac:dyDescent="0.25">
      <c r="A653" s="42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</row>
    <row r="654" spans="1:64" ht="15.75" customHeight="1" x14ac:dyDescent="0.25">
      <c r="A654" s="42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</row>
    <row r="655" spans="1:64" ht="15.75" customHeight="1" x14ac:dyDescent="0.25">
      <c r="A655" s="42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</row>
    <row r="656" spans="1:64" ht="15.75" customHeight="1" x14ac:dyDescent="0.25">
      <c r="A656" s="42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</row>
    <row r="657" spans="1:64" ht="15.75" customHeight="1" x14ac:dyDescent="0.25">
      <c r="A657" s="42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</row>
    <row r="658" spans="1:64" ht="15.75" customHeight="1" x14ac:dyDescent="0.25">
      <c r="A658" s="42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</row>
    <row r="659" spans="1:64" ht="15.75" customHeight="1" x14ac:dyDescent="0.25">
      <c r="A659" s="42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</row>
    <row r="660" spans="1:64" ht="15.75" customHeight="1" x14ac:dyDescent="0.25">
      <c r="A660" s="42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</row>
    <row r="661" spans="1:64" ht="15.75" customHeight="1" x14ac:dyDescent="0.25">
      <c r="A661" s="42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</row>
    <row r="662" spans="1:64" ht="15.75" customHeight="1" x14ac:dyDescent="0.25">
      <c r="A662" s="42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</row>
    <row r="663" spans="1:64" ht="15.75" customHeight="1" x14ac:dyDescent="0.25">
      <c r="A663" s="42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</row>
    <row r="664" spans="1:64" ht="15.75" customHeight="1" x14ac:dyDescent="0.25">
      <c r="A664" s="42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</row>
    <row r="665" spans="1:64" ht="15.75" customHeight="1" x14ac:dyDescent="0.25">
      <c r="A665" s="42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</row>
    <row r="666" spans="1:64" ht="15.75" customHeight="1" x14ac:dyDescent="0.25">
      <c r="A666" s="42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</row>
    <row r="667" spans="1:64" ht="15.75" customHeight="1" x14ac:dyDescent="0.25">
      <c r="A667" s="42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</row>
    <row r="668" spans="1:64" ht="15.75" customHeight="1" x14ac:dyDescent="0.25">
      <c r="A668" s="42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</row>
    <row r="669" spans="1:64" ht="15.75" customHeight="1" x14ac:dyDescent="0.25">
      <c r="A669" s="42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</row>
    <row r="670" spans="1:64" ht="15.75" customHeight="1" x14ac:dyDescent="0.25">
      <c r="A670" s="42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</row>
    <row r="671" spans="1:64" ht="15.75" customHeight="1" x14ac:dyDescent="0.25">
      <c r="A671" s="42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</row>
    <row r="672" spans="1:64" ht="15.75" customHeight="1" x14ac:dyDescent="0.25">
      <c r="A672" s="42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</row>
    <row r="673" spans="1:64" ht="15.75" customHeight="1" x14ac:dyDescent="0.25">
      <c r="A673" s="42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</row>
    <row r="674" spans="1:64" ht="15.75" customHeight="1" x14ac:dyDescent="0.25">
      <c r="A674" s="42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</row>
    <row r="675" spans="1:64" ht="15.75" customHeight="1" x14ac:dyDescent="0.25">
      <c r="A675" s="42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</row>
    <row r="676" spans="1:64" ht="15.75" customHeight="1" x14ac:dyDescent="0.25">
      <c r="A676" s="42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</row>
    <row r="677" spans="1:64" ht="15.75" customHeight="1" x14ac:dyDescent="0.25">
      <c r="A677" s="42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</row>
    <row r="678" spans="1:64" ht="15.75" customHeight="1" x14ac:dyDescent="0.25">
      <c r="A678" s="42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</row>
    <row r="679" spans="1:64" ht="15.75" customHeight="1" x14ac:dyDescent="0.25">
      <c r="A679" s="42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</row>
    <row r="680" spans="1:64" ht="15.75" customHeight="1" x14ac:dyDescent="0.25">
      <c r="A680" s="42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</row>
    <row r="681" spans="1:64" ht="15.75" customHeight="1" x14ac:dyDescent="0.25">
      <c r="A681" s="42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</row>
    <row r="682" spans="1:64" ht="15.75" customHeight="1" x14ac:dyDescent="0.25">
      <c r="A682" s="42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</row>
    <row r="683" spans="1:64" ht="15.75" customHeight="1" x14ac:dyDescent="0.25">
      <c r="A683" s="42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</row>
    <row r="684" spans="1:64" ht="15.75" customHeight="1" x14ac:dyDescent="0.25">
      <c r="A684" s="42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</row>
    <row r="685" spans="1:64" ht="15.75" customHeight="1" x14ac:dyDescent="0.25">
      <c r="A685" s="42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</row>
    <row r="686" spans="1:64" ht="15.75" customHeight="1" x14ac:dyDescent="0.25">
      <c r="A686" s="42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</row>
    <row r="687" spans="1:64" ht="15.75" customHeight="1" x14ac:dyDescent="0.25">
      <c r="A687" s="42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</row>
    <row r="688" spans="1:64" ht="15.75" customHeight="1" x14ac:dyDescent="0.25">
      <c r="A688" s="42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</row>
    <row r="689" spans="1:64" ht="15.75" customHeight="1" x14ac:dyDescent="0.25">
      <c r="A689" s="42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</row>
    <row r="690" spans="1:64" ht="15.75" customHeight="1" x14ac:dyDescent="0.25">
      <c r="A690" s="42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</row>
    <row r="691" spans="1:64" ht="15.75" customHeight="1" x14ac:dyDescent="0.25">
      <c r="A691" s="42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</row>
    <row r="692" spans="1:64" ht="15.75" customHeight="1" x14ac:dyDescent="0.25">
      <c r="A692" s="42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</row>
    <row r="693" spans="1:64" ht="15.75" customHeight="1" x14ac:dyDescent="0.25">
      <c r="A693" s="42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</row>
    <row r="694" spans="1:64" ht="15.75" customHeight="1" x14ac:dyDescent="0.25">
      <c r="A694" s="42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</row>
    <row r="695" spans="1:64" ht="15.75" customHeight="1" x14ac:dyDescent="0.25">
      <c r="A695" s="42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</row>
    <row r="696" spans="1:64" ht="15.75" customHeight="1" x14ac:dyDescent="0.25">
      <c r="A696" s="42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</row>
    <row r="697" spans="1:64" ht="15.75" customHeight="1" x14ac:dyDescent="0.25">
      <c r="A697" s="42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</row>
    <row r="698" spans="1:64" ht="15.75" customHeight="1" x14ac:dyDescent="0.25">
      <c r="A698" s="42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</row>
    <row r="699" spans="1:64" ht="15.75" customHeight="1" x14ac:dyDescent="0.25">
      <c r="A699" s="42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</row>
    <row r="700" spans="1:64" ht="15.75" customHeight="1" x14ac:dyDescent="0.25">
      <c r="A700" s="42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</row>
    <row r="701" spans="1:64" ht="15.75" customHeight="1" x14ac:dyDescent="0.25">
      <c r="A701" s="42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</row>
    <row r="702" spans="1:64" ht="15.75" customHeight="1" x14ac:dyDescent="0.25">
      <c r="A702" s="42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</row>
    <row r="703" spans="1:64" ht="15.75" customHeight="1" x14ac:dyDescent="0.25">
      <c r="A703" s="42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</row>
    <row r="704" spans="1:64" ht="15.75" customHeight="1" x14ac:dyDescent="0.25">
      <c r="A704" s="42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</row>
    <row r="705" spans="1:64" ht="15.75" customHeight="1" x14ac:dyDescent="0.25">
      <c r="A705" s="42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</row>
    <row r="706" spans="1:64" ht="15.75" customHeight="1" x14ac:dyDescent="0.25">
      <c r="A706" s="42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</row>
    <row r="707" spans="1:64" ht="15.75" customHeight="1" x14ac:dyDescent="0.25">
      <c r="A707" s="42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</row>
    <row r="708" spans="1:64" ht="15.75" customHeight="1" x14ac:dyDescent="0.25">
      <c r="A708" s="42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</row>
    <row r="709" spans="1:64" ht="15.75" customHeight="1" x14ac:dyDescent="0.25">
      <c r="A709" s="42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</row>
    <row r="710" spans="1:64" ht="15.75" customHeight="1" x14ac:dyDescent="0.25">
      <c r="A710" s="42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</row>
    <row r="711" spans="1:64" ht="15.75" customHeight="1" x14ac:dyDescent="0.25">
      <c r="A711" s="42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</row>
    <row r="712" spans="1:64" ht="15.75" customHeight="1" x14ac:dyDescent="0.25">
      <c r="A712" s="42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</row>
    <row r="713" spans="1:64" ht="15.75" customHeight="1" x14ac:dyDescent="0.25">
      <c r="A713" s="42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</row>
    <row r="714" spans="1:64" ht="15.75" customHeight="1" x14ac:dyDescent="0.25">
      <c r="A714" s="42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</row>
    <row r="715" spans="1:64" ht="15.75" customHeight="1" x14ac:dyDescent="0.25">
      <c r="A715" s="42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</row>
    <row r="716" spans="1:64" ht="15.75" customHeight="1" x14ac:dyDescent="0.25">
      <c r="A716" s="42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</row>
    <row r="717" spans="1:64" ht="15.75" customHeight="1" x14ac:dyDescent="0.25">
      <c r="A717" s="42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</row>
    <row r="718" spans="1:64" ht="15.75" customHeight="1" x14ac:dyDescent="0.25">
      <c r="A718" s="42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</row>
    <row r="719" spans="1:64" ht="15.75" customHeight="1" x14ac:dyDescent="0.25">
      <c r="A719" s="42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</row>
    <row r="720" spans="1:64" ht="15.75" customHeight="1" x14ac:dyDescent="0.25">
      <c r="A720" s="42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</row>
    <row r="721" spans="1:64" ht="15.75" customHeight="1" x14ac:dyDescent="0.25">
      <c r="A721" s="42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</row>
    <row r="722" spans="1:64" ht="15.75" customHeight="1" x14ac:dyDescent="0.25">
      <c r="A722" s="42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</row>
    <row r="723" spans="1:64" ht="15.75" customHeight="1" x14ac:dyDescent="0.25">
      <c r="A723" s="42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</row>
    <row r="724" spans="1:64" ht="15.75" customHeight="1" x14ac:dyDescent="0.25">
      <c r="A724" s="42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</row>
    <row r="725" spans="1:64" ht="15.75" customHeight="1" x14ac:dyDescent="0.25">
      <c r="A725" s="42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</row>
    <row r="726" spans="1:64" ht="15.75" customHeight="1" x14ac:dyDescent="0.25">
      <c r="A726" s="42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</row>
    <row r="727" spans="1:64" ht="15.75" customHeight="1" x14ac:dyDescent="0.25">
      <c r="A727" s="42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</row>
    <row r="728" spans="1:64" ht="15.75" customHeight="1" x14ac:dyDescent="0.25">
      <c r="A728" s="42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</row>
    <row r="729" spans="1:64" ht="15.75" customHeight="1" x14ac:dyDescent="0.25">
      <c r="A729" s="42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</row>
    <row r="730" spans="1:64" ht="15.75" customHeight="1" x14ac:dyDescent="0.25">
      <c r="A730" s="42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</row>
    <row r="731" spans="1:64" ht="15.75" customHeight="1" x14ac:dyDescent="0.25">
      <c r="A731" s="42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</row>
    <row r="732" spans="1:64" ht="15.75" customHeight="1" x14ac:dyDescent="0.25">
      <c r="A732" s="42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</row>
    <row r="733" spans="1:64" ht="15.75" customHeight="1" x14ac:dyDescent="0.25">
      <c r="A733" s="42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</row>
    <row r="734" spans="1:64" ht="15.75" customHeight="1" x14ac:dyDescent="0.25">
      <c r="A734" s="42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</row>
    <row r="735" spans="1:64" ht="15.75" customHeight="1" x14ac:dyDescent="0.25">
      <c r="A735" s="42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</row>
    <row r="736" spans="1:64" ht="15.75" customHeight="1" x14ac:dyDescent="0.25">
      <c r="A736" s="42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</row>
    <row r="737" spans="1:64" ht="15.75" customHeight="1" x14ac:dyDescent="0.25">
      <c r="A737" s="42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</row>
    <row r="738" spans="1:64" ht="15.75" customHeight="1" x14ac:dyDescent="0.25">
      <c r="A738" s="42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</row>
    <row r="739" spans="1:64" ht="15.75" customHeight="1" x14ac:dyDescent="0.25">
      <c r="A739" s="42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</row>
    <row r="740" spans="1:64" ht="15.75" customHeight="1" x14ac:dyDescent="0.25">
      <c r="A740" s="42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</row>
    <row r="741" spans="1:64" ht="15.75" customHeight="1" x14ac:dyDescent="0.25">
      <c r="A741" s="42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</row>
    <row r="742" spans="1:64" ht="15.75" customHeight="1" x14ac:dyDescent="0.25">
      <c r="A742" s="42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</row>
    <row r="743" spans="1:64" ht="15.75" customHeight="1" x14ac:dyDescent="0.25">
      <c r="A743" s="42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</row>
    <row r="744" spans="1:64" ht="15.75" customHeight="1" x14ac:dyDescent="0.25">
      <c r="A744" s="42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</row>
    <row r="745" spans="1:64" ht="15.75" customHeight="1" x14ac:dyDescent="0.25">
      <c r="A745" s="42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</row>
    <row r="746" spans="1:64" ht="15.75" customHeight="1" x14ac:dyDescent="0.25">
      <c r="A746" s="42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</row>
    <row r="747" spans="1:64" ht="15.75" customHeight="1" x14ac:dyDescent="0.25">
      <c r="A747" s="42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</row>
    <row r="748" spans="1:64" ht="15.75" customHeight="1" x14ac:dyDescent="0.25">
      <c r="A748" s="42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</row>
    <row r="749" spans="1:64" ht="15.75" customHeight="1" x14ac:dyDescent="0.25">
      <c r="A749" s="42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</row>
    <row r="750" spans="1:64" ht="15.75" customHeight="1" x14ac:dyDescent="0.25">
      <c r="A750" s="42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</row>
    <row r="751" spans="1:64" ht="15.75" customHeight="1" x14ac:dyDescent="0.25">
      <c r="A751" s="42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</row>
    <row r="752" spans="1:64" ht="15.75" customHeight="1" x14ac:dyDescent="0.25">
      <c r="A752" s="42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</row>
    <row r="753" spans="1:64" ht="15.75" customHeight="1" x14ac:dyDescent="0.25">
      <c r="A753" s="42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</row>
    <row r="754" spans="1:64" ht="15.75" customHeight="1" x14ac:dyDescent="0.25">
      <c r="A754" s="42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</row>
    <row r="755" spans="1:64" ht="15.75" customHeight="1" x14ac:dyDescent="0.25">
      <c r="A755" s="42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</row>
    <row r="756" spans="1:64" ht="15.75" customHeight="1" x14ac:dyDescent="0.25">
      <c r="A756" s="42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</row>
    <row r="757" spans="1:64" ht="15.75" customHeight="1" x14ac:dyDescent="0.25">
      <c r="A757" s="42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</row>
    <row r="758" spans="1:64" ht="15.75" customHeight="1" x14ac:dyDescent="0.25">
      <c r="A758" s="42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</row>
    <row r="759" spans="1:64" ht="15.75" customHeight="1" x14ac:dyDescent="0.25">
      <c r="A759" s="42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</row>
    <row r="760" spans="1:64" ht="15.75" customHeight="1" x14ac:dyDescent="0.25">
      <c r="A760" s="42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</row>
    <row r="761" spans="1:64" ht="15.75" customHeight="1" x14ac:dyDescent="0.25">
      <c r="A761" s="42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</row>
    <row r="762" spans="1:64" ht="15.75" customHeight="1" x14ac:dyDescent="0.25">
      <c r="A762" s="42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</row>
    <row r="763" spans="1:64" ht="15.75" customHeight="1" x14ac:dyDescent="0.25">
      <c r="A763" s="42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</row>
    <row r="764" spans="1:64" ht="15.75" customHeight="1" x14ac:dyDescent="0.25">
      <c r="A764" s="42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</row>
    <row r="765" spans="1:64" ht="15.75" customHeight="1" x14ac:dyDescent="0.25">
      <c r="A765" s="42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</row>
    <row r="766" spans="1:64" ht="15.75" customHeight="1" x14ac:dyDescent="0.25">
      <c r="A766" s="42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</row>
    <row r="767" spans="1:64" ht="15.75" customHeight="1" x14ac:dyDescent="0.25">
      <c r="A767" s="42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</row>
    <row r="768" spans="1:64" ht="15.75" customHeight="1" x14ac:dyDescent="0.25">
      <c r="A768" s="42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</row>
    <row r="769" spans="1:64" ht="15.75" customHeight="1" x14ac:dyDescent="0.25">
      <c r="A769" s="42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</row>
    <row r="770" spans="1:64" ht="15.75" customHeight="1" x14ac:dyDescent="0.25">
      <c r="A770" s="42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</row>
    <row r="771" spans="1:64" ht="15.75" customHeight="1" x14ac:dyDescent="0.25">
      <c r="A771" s="42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</row>
    <row r="772" spans="1:64" ht="15.75" customHeight="1" x14ac:dyDescent="0.25">
      <c r="A772" s="42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</row>
    <row r="773" spans="1:64" ht="15.75" customHeight="1" x14ac:dyDescent="0.25">
      <c r="A773" s="42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</row>
    <row r="774" spans="1:64" ht="15.75" customHeight="1" x14ac:dyDescent="0.25">
      <c r="A774" s="42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</row>
    <row r="775" spans="1:64" ht="15.75" customHeight="1" x14ac:dyDescent="0.25">
      <c r="A775" s="42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</row>
    <row r="776" spans="1:64" ht="15.75" customHeight="1" x14ac:dyDescent="0.25">
      <c r="A776" s="42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</row>
    <row r="777" spans="1:64" ht="15.75" customHeight="1" x14ac:dyDescent="0.25">
      <c r="A777" s="42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</row>
    <row r="778" spans="1:64" ht="15.75" customHeight="1" x14ac:dyDescent="0.25">
      <c r="A778" s="42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</row>
    <row r="779" spans="1:64" ht="15.75" customHeight="1" x14ac:dyDescent="0.25">
      <c r="A779" s="42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</row>
    <row r="780" spans="1:64" ht="15.75" customHeight="1" x14ac:dyDescent="0.25">
      <c r="A780" s="42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</row>
    <row r="781" spans="1:64" ht="15.75" customHeight="1" x14ac:dyDescent="0.25">
      <c r="A781" s="42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</row>
    <row r="782" spans="1:64" ht="15.75" customHeight="1" x14ac:dyDescent="0.25">
      <c r="A782" s="42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</row>
    <row r="783" spans="1:64" ht="15.75" customHeight="1" x14ac:dyDescent="0.25">
      <c r="A783" s="42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</row>
    <row r="784" spans="1:64" ht="15.75" customHeight="1" x14ac:dyDescent="0.25">
      <c r="A784" s="42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</row>
    <row r="785" spans="1:64" ht="15.75" customHeight="1" x14ac:dyDescent="0.25">
      <c r="A785" s="42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</row>
    <row r="786" spans="1:64" ht="15.75" customHeight="1" x14ac:dyDescent="0.25">
      <c r="A786" s="42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</row>
    <row r="787" spans="1:64" ht="15.75" customHeight="1" x14ac:dyDescent="0.25">
      <c r="A787" s="42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</row>
    <row r="788" spans="1:64" ht="15.75" customHeight="1" x14ac:dyDescent="0.25">
      <c r="A788" s="42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</row>
    <row r="789" spans="1:64" ht="15.75" customHeight="1" x14ac:dyDescent="0.25">
      <c r="A789" s="42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</row>
    <row r="790" spans="1:64" ht="15.75" customHeight="1" x14ac:dyDescent="0.25">
      <c r="A790" s="42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</row>
    <row r="791" spans="1:64" ht="15.75" customHeight="1" x14ac:dyDescent="0.25">
      <c r="A791" s="42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</row>
    <row r="792" spans="1:64" ht="15.75" customHeight="1" x14ac:dyDescent="0.25">
      <c r="A792" s="42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</row>
    <row r="793" spans="1:64" ht="15.75" customHeight="1" x14ac:dyDescent="0.25">
      <c r="A793" s="42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</row>
    <row r="794" spans="1:64" ht="15.75" customHeight="1" x14ac:dyDescent="0.25">
      <c r="A794" s="42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</row>
    <row r="795" spans="1:64" ht="15.75" customHeight="1" x14ac:dyDescent="0.25">
      <c r="A795" s="42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</row>
    <row r="796" spans="1:64" ht="15.75" customHeight="1" x14ac:dyDescent="0.25">
      <c r="A796" s="42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</row>
    <row r="797" spans="1:64" ht="15.75" customHeight="1" x14ac:dyDescent="0.25">
      <c r="A797" s="42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</row>
    <row r="798" spans="1:64" ht="15.75" customHeight="1" x14ac:dyDescent="0.25">
      <c r="A798" s="42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</row>
    <row r="799" spans="1:64" ht="15.75" customHeight="1" x14ac:dyDescent="0.25">
      <c r="A799" s="42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</row>
    <row r="800" spans="1:64" ht="15.75" customHeight="1" x14ac:dyDescent="0.25">
      <c r="A800" s="42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</row>
    <row r="801" spans="1:64" ht="15.75" customHeight="1" x14ac:dyDescent="0.25">
      <c r="A801" s="42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</row>
    <row r="802" spans="1:64" ht="15.75" customHeight="1" x14ac:dyDescent="0.25">
      <c r="A802" s="42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</row>
    <row r="803" spans="1:64" ht="15.75" customHeight="1" x14ac:dyDescent="0.25">
      <c r="A803" s="42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</row>
    <row r="804" spans="1:64" ht="15.75" customHeight="1" x14ac:dyDescent="0.25">
      <c r="A804" s="42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</row>
    <row r="805" spans="1:64" ht="15.75" customHeight="1" x14ac:dyDescent="0.25">
      <c r="A805" s="42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</row>
    <row r="806" spans="1:64" ht="15.75" customHeight="1" x14ac:dyDescent="0.25">
      <c r="A806" s="42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</row>
    <row r="807" spans="1:64" ht="15.75" customHeight="1" x14ac:dyDescent="0.25">
      <c r="A807" s="42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</row>
    <row r="808" spans="1:64" ht="15.75" customHeight="1" x14ac:dyDescent="0.25">
      <c r="A808" s="42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</row>
    <row r="809" spans="1:64" ht="15.75" customHeight="1" x14ac:dyDescent="0.25">
      <c r="A809" s="42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</row>
    <row r="810" spans="1:64" ht="15.75" customHeight="1" x14ac:dyDescent="0.25">
      <c r="A810" s="42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</row>
    <row r="811" spans="1:64" ht="15.75" customHeight="1" x14ac:dyDescent="0.25">
      <c r="A811" s="42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</row>
    <row r="812" spans="1:64" ht="15.75" customHeight="1" x14ac:dyDescent="0.25">
      <c r="A812" s="42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</row>
    <row r="813" spans="1:64" ht="15.75" customHeight="1" x14ac:dyDescent="0.25">
      <c r="A813" s="42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</row>
    <row r="814" spans="1:64" ht="15.75" customHeight="1" x14ac:dyDescent="0.25">
      <c r="A814" s="42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</row>
    <row r="815" spans="1:64" ht="15.75" customHeight="1" x14ac:dyDescent="0.25">
      <c r="A815" s="42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</row>
    <row r="816" spans="1:64" ht="15.75" customHeight="1" x14ac:dyDescent="0.25">
      <c r="A816" s="42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</row>
    <row r="817" spans="1:64" ht="15.75" customHeight="1" x14ac:dyDescent="0.25">
      <c r="A817" s="42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</row>
    <row r="818" spans="1:64" ht="15.75" customHeight="1" x14ac:dyDescent="0.25">
      <c r="A818" s="42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</row>
    <row r="819" spans="1:64" ht="15.75" customHeight="1" x14ac:dyDescent="0.25">
      <c r="A819" s="42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</row>
    <row r="820" spans="1:64" ht="15.75" customHeight="1" x14ac:dyDescent="0.25">
      <c r="A820" s="42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</row>
    <row r="821" spans="1:64" ht="15.75" customHeight="1" x14ac:dyDescent="0.25">
      <c r="A821" s="42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</row>
    <row r="822" spans="1:64" ht="15.75" customHeight="1" x14ac:dyDescent="0.25">
      <c r="A822" s="42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</row>
    <row r="823" spans="1:64" ht="15.75" customHeight="1" x14ac:dyDescent="0.25">
      <c r="A823" s="42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</row>
    <row r="824" spans="1:64" ht="15.75" customHeight="1" x14ac:dyDescent="0.25">
      <c r="A824" s="42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</row>
    <row r="825" spans="1:64" ht="15.75" customHeight="1" x14ac:dyDescent="0.25">
      <c r="A825" s="42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</row>
    <row r="826" spans="1:64" ht="15.75" customHeight="1" x14ac:dyDescent="0.25">
      <c r="A826" s="42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</row>
    <row r="827" spans="1:64" ht="15.75" customHeight="1" x14ac:dyDescent="0.25">
      <c r="A827" s="42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</row>
    <row r="828" spans="1:64" ht="15.75" customHeight="1" x14ac:dyDescent="0.25">
      <c r="A828" s="42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</row>
    <row r="829" spans="1:64" ht="15.75" customHeight="1" x14ac:dyDescent="0.25">
      <c r="A829" s="42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</row>
    <row r="830" spans="1:64" ht="15.75" customHeight="1" x14ac:dyDescent="0.25">
      <c r="A830" s="42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</row>
    <row r="831" spans="1:64" ht="15.75" customHeight="1" x14ac:dyDescent="0.25">
      <c r="A831" s="42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</row>
    <row r="832" spans="1:64" ht="15.75" customHeight="1" x14ac:dyDescent="0.25">
      <c r="A832" s="42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</row>
    <row r="833" spans="1:64" ht="15.75" customHeight="1" x14ac:dyDescent="0.25">
      <c r="A833" s="42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</row>
    <row r="834" spans="1:64" ht="15.75" customHeight="1" x14ac:dyDescent="0.25">
      <c r="A834" s="42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</row>
    <row r="835" spans="1:64" ht="15.75" customHeight="1" x14ac:dyDescent="0.25">
      <c r="A835" s="42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</row>
    <row r="836" spans="1:64" ht="15.75" customHeight="1" x14ac:dyDescent="0.25">
      <c r="A836" s="42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</row>
    <row r="837" spans="1:64" ht="15.75" customHeight="1" x14ac:dyDescent="0.25">
      <c r="A837" s="42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</row>
    <row r="838" spans="1:64" ht="15.75" customHeight="1" x14ac:dyDescent="0.25">
      <c r="A838" s="42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</row>
    <row r="839" spans="1:64" ht="15.75" customHeight="1" x14ac:dyDescent="0.25">
      <c r="A839" s="42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</row>
    <row r="840" spans="1:64" ht="15.75" customHeight="1" x14ac:dyDescent="0.25">
      <c r="A840" s="42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</row>
    <row r="841" spans="1:64" ht="15.75" customHeight="1" x14ac:dyDescent="0.25">
      <c r="A841" s="42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</row>
    <row r="842" spans="1:64" ht="15.75" customHeight="1" x14ac:dyDescent="0.25">
      <c r="A842" s="42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</row>
    <row r="843" spans="1:64" ht="15.75" customHeight="1" x14ac:dyDescent="0.25">
      <c r="A843" s="42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</row>
    <row r="844" spans="1:64" ht="15.75" customHeight="1" x14ac:dyDescent="0.25">
      <c r="A844" s="42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</row>
    <row r="845" spans="1:64" ht="15.75" customHeight="1" x14ac:dyDescent="0.25">
      <c r="A845" s="42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</row>
    <row r="846" spans="1:64" ht="15.75" customHeight="1" x14ac:dyDescent="0.25">
      <c r="A846" s="42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</row>
    <row r="847" spans="1:64" ht="15.75" customHeight="1" x14ac:dyDescent="0.25">
      <c r="A847" s="42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</row>
    <row r="848" spans="1:64" ht="15.75" customHeight="1" x14ac:dyDescent="0.25">
      <c r="A848" s="42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</row>
    <row r="849" spans="1:64" ht="15.75" customHeight="1" x14ac:dyDescent="0.25">
      <c r="A849" s="42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</row>
    <row r="850" spans="1:64" ht="15.75" customHeight="1" x14ac:dyDescent="0.25">
      <c r="A850" s="42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</row>
    <row r="851" spans="1:64" ht="15.75" customHeight="1" x14ac:dyDescent="0.25">
      <c r="A851" s="42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</row>
    <row r="852" spans="1:64" ht="15.75" customHeight="1" x14ac:dyDescent="0.25">
      <c r="A852" s="42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</row>
    <row r="853" spans="1:64" ht="15.75" customHeight="1" x14ac:dyDescent="0.25">
      <c r="A853" s="42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</row>
    <row r="854" spans="1:64" ht="15.75" customHeight="1" x14ac:dyDescent="0.25">
      <c r="A854" s="42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</row>
    <row r="855" spans="1:64" ht="15.75" customHeight="1" x14ac:dyDescent="0.25">
      <c r="A855" s="42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</row>
    <row r="856" spans="1:64" ht="15.75" customHeight="1" x14ac:dyDescent="0.25">
      <c r="A856" s="42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</row>
    <row r="857" spans="1:64" ht="15.75" customHeight="1" x14ac:dyDescent="0.25">
      <c r="A857" s="42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</row>
    <row r="858" spans="1:64" ht="15.75" customHeight="1" x14ac:dyDescent="0.25">
      <c r="A858" s="42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</row>
    <row r="859" spans="1:64" ht="15.75" customHeight="1" x14ac:dyDescent="0.25">
      <c r="A859" s="42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</row>
    <row r="860" spans="1:64" ht="15.75" customHeight="1" x14ac:dyDescent="0.25">
      <c r="A860" s="42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</row>
    <row r="861" spans="1:64" ht="15.75" customHeight="1" x14ac:dyDescent="0.25">
      <c r="A861" s="42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</row>
    <row r="862" spans="1:64" ht="15.75" customHeight="1" x14ac:dyDescent="0.25">
      <c r="A862" s="42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</row>
    <row r="863" spans="1:64" ht="15.75" customHeight="1" x14ac:dyDescent="0.25">
      <c r="A863" s="42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</row>
    <row r="864" spans="1:64" ht="15.75" customHeight="1" x14ac:dyDescent="0.25">
      <c r="A864" s="42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</row>
    <row r="865" spans="1:64" ht="15.75" customHeight="1" x14ac:dyDescent="0.25">
      <c r="A865" s="42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</row>
    <row r="866" spans="1:64" ht="15.75" customHeight="1" x14ac:dyDescent="0.25">
      <c r="A866" s="42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</row>
    <row r="867" spans="1:64" ht="15.75" customHeight="1" x14ac:dyDescent="0.25">
      <c r="A867" s="42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</row>
    <row r="868" spans="1:64" ht="15.75" customHeight="1" x14ac:dyDescent="0.25">
      <c r="A868" s="42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</row>
    <row r="869" spans="1:64" ht="15.75" customHeight="1" x14ac:dyDescent="0.25">
      <c r="A869" s="42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</row>
    <row r="870" spans="1:64" ht="15.75" customHeight="1" x14ac:dyDescent="0.25">
      <c r="A870" s="42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</row>
    <row r="871" spans="1:64" ht="15.75" customHeight="1" x14ac:dyDescent="0.25">
      <c r="A871" s="42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</row>
    <row r="872" spans="1:64" ht="15.75" customHeight="1" x14ac:dyDescent="0.25">
      <c r="A872" s="42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</row>
    <row r="873" spans="1:64" ht="15.75" customHeight="1" x14ac:dyDescent="0.25">
      <c r="A873" s="42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</row>
    <row r="874" spans="1:64" ht="15.75" customHeight="1" x14ac:dyDescent="0.25">
      <c r="A874" s="42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</row>
    <row r="875" spans="1:64" ht="15.75" customHeight="1" x14ac:dyDescent="0.25">
      <c r="A875" s="42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</row>
    <row r="876" spans="1:64" ht="15.75" customHeight="1" x14ac:dyDescent="0.25">
      <c r="A876" s="42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</row>
    <row r="877" spans="1:64" ht="15.75" customHeight="1" x14ac:dyDescent="0.25">
      <c r="A877" s="42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</row>
    <row r="878" spans="1:64" ht="15.75" customHeight="1" x14ac:dyDescent="0.25">
      <c r="A878" s="42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</row>
    <row r="879" spans="1:64" ht="15.75" customHeight="1" x14ac:dyDescent="0.25">
      <c r="A879" s="42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</row>
    <row r="880" spans="1:64" ht="15.75" customHeight="1" x14ac:dyDescent="0.25">
      <c r="A880" s="42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</row>
    <row r="881" spans="1:64" ht="15.75" customHeight="1" x14ac:dyDescent="0.25">
      <c r="A881" s="42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</row>
    <row r="882" spans="1:64" ht="15.75" customHeight="1" x14ac:dyDescent="0.25">
      <c r="A882" s="42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</row>
    <row r="883" spans="1:64" ht="15.75" customHeight="1" x14ac:dyDescent="0.25">
      <c r="A883" s="42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</row>
    <row r="884" spans="1:64" ht="15.75" customHeight="1" x14ac:dyDescent="0.25">
      <c r="A884" s="42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</row>
    <row r="885" spans="1:64" ht="15.75" customHeight="1" x14ac:dyDescent="0.25">
      <c r="A885" s="42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</row>
    <row r="886" spans="1:64" ht="15.75" customHeight="1" x14ac:dyDescent="0.25">
      <c r="A886" s="42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</row>
    <row r="887" spans="1:64" ht="15.75" customHeight="1" x14ac:dyDescent="0.25">
      <c r="A887" s="42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</row>
    <row r="888" spans="1:64" ht="15.75" customHeight="1" x14ac:dyDescent="0.25">
      <c r="A888" s="42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</row>
    <row r="889" spans="1:64" ht="15.75" customHeight="1" x14ac:dyDescent="0.25">
      <c r="A889" s="42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</row>
    <row r="890" spans="1:64" ht="15.75" customHeight="1" x14ac:dyDescent="0.25">
      <c r="A890" s="42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</row>
    <row r="891" spans="1:64" ht="15.75" customHeight="1" x14ac:dyDescent="0.25">
      <c r="A891" s="42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</row>
    <row r="892" spans="1:64" ht="15.75" customHeight="1" x14ac:dyDescent="0.25">
      <c r="A892" s="42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</row>
    <row r="893" spans="1:64" ht="15.75" customHeight="1" x14ac:dyDescent="0.25">
      <c r="A893" s="42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</row>
    <row r="894" spans="1:64" ht="15.75" customHeight="1" x14ac:dyDescent="0.25">
      <c r="A894" s="42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</row>
    <row r="895" spans="1:64" ht="15.75" customHeight="1" x14ac:dyDescent="0.25">
      <c r="A895" s="42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</row>
    <row r="896" spans="1:64" ht="15.75" customHeight="1" x14ac:dyDescent="0.25">
      <c r="A896" s="42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</row>
    <row r="897" spans="1:64" ht="15.75" customHeight="1" x14ac:dyDescent="0.25">
      <c r="A897" s="42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</row>
    <row r="898" spans="1:64" ht="15.75" customHeight="1" x14ac:dyDescent="0.25">
      <c r="A898" s="42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</row>
    <row r="899" spans="1:64" ht="15.75" customHeight="1" x14ac:dyDescent="0.25">
      <c r="A899" s="42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</row>
    <row r="900" spans="1:64" ht="15.75" customHeight="1" x14ac:dyDescent="0.25">
      <c r="A900" s="42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</row>
    <row r="901" spans="1:64" ht="15.75" customHeight="1" x14ac:dyDescent="0.25">
      <c r="A901" s="42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</row>
    <row r="902" spans="1:64" ht="15.75" customHeight="1" x14ac:dyDescent="0.25">
      <c r="A902" s="42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</row>
    <row r="903" spans="1:64" ht="15.75" customHeight="1" x14ac:dyDescent="0.25">
      <c r="A903" s="42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</row>
    <row r="904" spans="1:64" ht="15.75" customHeight="1" x14ac:dyDescent="0.25">
      <c r="A904" s="42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</row>
    <row r="905" spans="1:64" ht="15.75" customHeight="1" x14ac:dyDescent="0.25">
      <c r="A905" s="42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</row>
    <row r="906" spans="1:64" ht="15.75" customHeight="1" x14ac:dyDescent="0.25">
      <c r="A906" s="42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</row>
    <row r="907" spans="1:64" ht="15.75" customHeight="1" x14ac:dyDescent="0.25">
      <c r="A907" s="42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</row>
    <row r="908" spans="1:64" ht="15.75" customHeight="1" x14ac:dyDescent="0.25">
      <c r="A908" s="42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</row>
    <row r="909" spans="1:64" ht="15.75" customHeight="1" x14ac:dyDescent="0.25">
      <c r="A909" s="42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</row>
    <row r="910" spans="1:64" ht="15.75" customHeight="1" x14ac:dyDescent="0.25">
      <c r="A910" s="42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</row>
    <row r="911" spans="1:64" ht="15.75" customHeight="1" x14ac:dyDescent="0.25">
      <c r="A911" s="42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</row>
    <row r="912" spans="1:64" ht="15.75" customHeight="1" x14ac:dyDescent="0.25">
      <c r="A912" s="42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</row>
    <row r="913" spans="1:64" ht="15.75" customHeight="1" x14ac:dyDescent="0.25">
      <c r="A913" s="42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</row>
    <row r="914" spans="1:64" ht="15.75" customHeight="1" x14ac:dyDescent="0.25">
      <c r="A914" s="42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</row>
    <row r="915" spans="1:64" ht="15.75" customHeight="1" x14ac:dyDescent="0.25">
      <c r="A915" s="42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</row>
    <row r="916" spans="1:64" ht="15.75" customHeight="1" x14ac:dyDescent="0.25">
      <c r="A916" s="42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</row>
    <row r="917" spans="1:64" ht="15.75" customHeight="1" x14ac:dyDescent="0.25">
      <c r="A917" s="42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</row>
    <row r="918" spans="1:64" ht="15.75" customHeight="1" x14ac:dyDescent="0.25">
      <c r="A918" s="42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</row>
    <row r="919" spans="1:64" ht="15.75" customHeight="1" x14ac:dyDescent="0.25">
      <c r="A919" s="42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</row>
    <row r="920" spans="1:64" ht="15.75" customHeight="1" x14ac:dyDescent="0.25">
      <c r="A920" s="42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</row>
    <row r="921" spans="1:64" ht="15.75" customHeight="1" x14ac:dyDescent="0.25">
      <c r="A921" s="42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</row>
    <row r="922" spans="1:64" ht="15.75" customHeight="1" x14ac:dyDescent="0.25">
      <c r="A922" s="42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</row>
    <row r="923" spans="1:64" ht="15.75" customHeight="1" x14ac:dyDescent="0.25">
      <c r="A923" s="42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</row>
    <row r="924" spans="1:64" ht="15.75" customHeight="1" x14ac:dyDescent="0.25">
      <c r="A924" s="42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</row>
    <row r="925" spans="1:64" ht="15.75" customHeight="1" x14ac:dyDescent="0.25">
      <c r="A925" s="42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</row>
    <row r="926" spans="1:64" ht="15.75" customHeight="1" x14ac:dyDescent="0.25">
      <c r="A926" s="42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</row>
    <row r="927" spans="1:64" ht="15.75" customHeight="1" x14ac:dyDescent="0.25">
      <c r="A927" s="42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</row>
    <row r="928" spans="1:64" ht="15.75" customHeight="1" x14ac:dyDescent="0.25">
      <c r="A928" s="42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</row>
    <row r="929" spans="1:64" ht="15.75" customHeight="1" x14ac:dyDescent="0.25">
      <c r="A929" s="42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</row>
    <row r="930" spans="1:64" ht="15.75" customHeight="1" x14ac:dyDescent="0.25">
      <c r="A930" s="42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</row>
    <row r="931" spans="1:64" ht="15.75" customHeight="1" x14ac:dyDescent="0.25">
      <c r="A931" s="42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</row>
    <row r="932" spans="1:64" ht="15.75" customHeight="1" x14ac:dyDescent="0.25">
      <c r="A932" s="42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</row>
    <row r="933" spans="1:64" ht="15.75" customHeight="1" x14ac:dyDescent="0.25">
      <c r="A933" s="42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</row>
    <row r="934" spans="1:64" ht="15.75" customHeight="1" x14ac:dyDescent="0.25">
      <c r="A934" s="42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</row>
    <row r="935" spans="1:64" ht="15.75" customHeight="1" x14ac:dyDescent="0.25">
      <c r="A935" s="42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</row>
    <row r="936" spans="1:64" ht="15.75" customHeight="1" x14ac:dyDescent="0.25">
      <c r="A936" s="42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</row>
    <row r="937" spans="1:64" ht="15.75" customHeight="1" x14ac:dyDescent="0.25">
      <c r="A937" s="42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</row>
    <row r="938" spans="1:64" ht="15.75" customHeight="1" x14ac:dyDescent="0.25">
      <c r="A938" s="42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</row>
    <row r="939" spans="1:64" ht="15.75" customHeight="1" x14ac:dyDescent="0.25">
      <c r="A939" s="42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</row>
    <row r="940" spans="1:64" ht="15.75" customHeight="1" x14ac:dyDescent="0.25">
      <c r="A940" s="42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</row>
    <row r="941" spans="1:64" ht="15.75" customHeight="1" x14ac:dyDescent="0.25">
      <c r="A941" s="42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</row>
    <row r="942" spans="1:64" ht="15.75" customHeight="1" x14ac:dyDescent="0.25">
      <c r="A942" s="42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</row>
    <row r="943" spans="1:64" ht="15.75" customHeight="1" x14ac:dyDescent="0.25">
      <c r="A943" s="42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</row>
    <row r="944" spans="1:64" ht="15.75" customHeight="1" x14ac:dyDescent="0.25">
      <c r="A944" s="42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</row>
    <row r="945" spans="1:64" ht="15.75" customHeight="1" x14ac:dyDescent="0.25">
      <c r="A945" s="42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</row>
    <row r="946" spans="1:64" ht="15.75" customHeight="1" x14ac:dyDescent="0.25">
      <c r="A946" s="42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</row>
    <row r="947" spans="1:64" ht="15.75" customHeight="1" x14ac:dyDescent="0.25">
      <c r="A947" s="42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</row>
    <row r="948" spans="1:64" ht="15.75" customHeight="1" x14ac:dyDescent="0.25">
      <c r="A948" s="42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</row>
    <row r="949" spans="1:64" ht="15.75" customHeight="1" x14ac:dyDescent="0.25">
      <c r="A949" s="42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</row>
    <row r="950" spans="1:64" ht="15.75" customHeight="1" x14ac:dyDescent="0.25">
      <c r="A950" s="42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</row>
    <row r="951" spans="1:64" ht="15.75" customHeight="1" x14ac:dyDescent="0.25">
      <c r="A951" s="42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</row>
    <row r="952" spans="1:64" ht="15.75" customHeight="1" x14ac:dyDescent="0.25">
      <c r="A952" s="42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</row>
    <row r="953" spans="1:64" ht="15.75" customHeight="1" x14ac:dyDescent="0.25">
      <c r="A953" s="42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</row>
    <row r="954" spans="1:64" ht="15.75" customHeight="1" x14ac:dyDescent="0.25">
      <c r="A954" s="42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</row>
    <row r="955" spans="1:64" ht="15.75" customHeight="1" x14ac:dyDescent="0.25">
      <c r="A955" s="42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</row>
    <row r="956" spans="1:64" ht="15.75" customHeight="1" x14ac:dyDescent="0.25">
      <c r="A956" s="42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</row>
    <row r="957" spans="1:64" ht="15.75" customHeight="1" x14ac:dyDescent="0.25">
      <c r="A957" s="42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</row>
    <row r="958" spans="1:64" ht="15.75" customHeight="1" x14ac:dyDescent="0.25">
      <c r="A958" s="42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</row>
    <row r="959" spans="1:64" ht="15.75" customHeight="1" x14ac:dyDescent="0.25">
      <c r="A959" s="42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</row>
    <row r="960" spans="1:64" ht="15.75" customHeight="1" x14ac:dyDescent="0.25">
      <c r="A960" s="42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</row>
    <row r="961" spans="1:64" ht="15.75" customHeight="1" x14ac:dyDescent="0.25">
      <c r="A961" s="42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</row>
    <row r="962" spans="1:64" ht="15.75" customHeight="1" x14ac:dyDescent="0.25">
      <c r="A962" s="42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</row>
    <row r="963" spans="1:64" ht="15.75" customHeight="1" x14ac:dyDescent="0.25">
      <c r="A963" s="42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</row>
    <row r="964" spans="1:64" ht="15.75" customHeight="1" x14ac:dyDescent="0.25">
      <c r="A964" s="42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</row>
    <row r="965" spans="1:64" ht="15.75" customHeight="1" x14ac:dyDescent="0.25">
      <c r="A965" s="42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</row>
    <row r="966" spans="1:64" ht="15.75" customHeight="1" x14ac:dyDescent="0.25">
      <c r="A966" s="42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</row>
    <row r="967" spans="1:64" ht="15.75" customHeight="1" x14ac:dyDescent="0.25">
      <c r="A967" s="42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</row>
    <row r="968" spans="1:64" ht="15.75" customHeight="1" x14ac:dyDescent="0.25">
      <c r="A968" s="42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  <c r="AR968" s="61"/>
      <c r="AS968" s="61"/>
      <c r="AT968" s="61"/>
      <c r="AU968" s="61"/>
      <c r="AV968" s="61"/>
      <c r="AW968" s="61"/>
      <c r="AX968" s="61"/>
      <c r="AY968" s="6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</row>
    <row r="969" spans="1:64" ht="15.75" customHeight="1" x14ac:dyDescent="0.25">
      <c r="A969" s="42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</row>
    <row r="970" spans="1:64" ht="15.75" customHeight="1" x14ac:dyDescent="0.25">
      <c r="A970" s="42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</row>
    <row r="971" spans="1:64" ht="15.75" customHeight="1" x14ac:dyDescent="0.25">
      <c r="A971" s="42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  <c r="AR971" s="61"/>
      <c r="AS971" s="61"/>
      <c r="AT971" s="61"/>
      <c r="AU971" s="61"/>
      <c r="AV971" s="61"/>
      <c r="AW971" s="61"/>
      <c r="AX971" s="61"/>
      <c r="AY971" s="6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</row>
    <row r="972" spans="1:64" ht="15.75" customHeight="1" x14ac:dyDescent="0.25">
      <c r="A972" s="42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</row>
    <row r="973" spans="1:64" ht="15.75" customHeight="1" x14ac:dyDescent="0.25">
      <c r="A973" s="42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  <c r="AV973" s="61"/>
      <c r="AW973" s="61"/>
      <c r="AX973" s="61"/>
      <c r="AY973" s="6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</row>
    <row r="974" spans="1:64" ht="15.75" customHeight="1" x14ac:dyDescent="0.25">
      <c r="A974" s="42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  <c r="AV974" s="61"/>
      <c r="AW974" s="61"/>
      <c r="AX974" s="61"/>
      <c r="AY974" s="6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</row>
    <row r="975" spans="1:64" ht="15.75" customHeight="1" x14ac:dyDescent="0.25">
      <c r="A975" s="42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  <c r="AV975" s="61"/>
      <c r="AW975" s="61"/>
      <c r="AX975" s="61"/>
      <c r="AY975" s="6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</row>
    <row r="976" spans="1:64" ht="15.75" customHeight="1" x14ac:dyDescent="0.25">
      <c r="A976" s="42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  <c r="AV976" s="61"/>
      <c r="AW976" s="61"/>
      <c r="AX976" s="61"/>
      <c r="AY976" s="6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</row>
    <row r="977" spans="1:64" ht="15.75" customHeight="1" x14ac:dyDescent="0.25">
      <c r="A977" s="42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  <c r="AV977" s="61"/>
      <c r="AW977" s="61"/>
      <c r="AX977" s="61"/>
      <c r="AY977" s="6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</row>
    <row r="978" spans="1:64" ht="15.75" customHeight="1" x14ac:dyDescent="0.25">
      <c r="A978" s="42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</row>
    <row r="979" spans="1:64" ht="15.75" customHeight="1" x14ac:dyDescent="0.25">
      <c r="A979" s="42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  <c r="AV979" s="61"/>
      <c r="AW979" s="61"/>
      <c r="AX979" s="61"/>
      <c r="AY979" s="6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</row>
    <row r="980" spans="1:64" ht="15.75" customHeight="1" x14ac:dyDescent="0.25">
      <c r="A980" s="42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</row>
  </sheetData>
  <mergeCells count="7">
    <mergeCell ref="B58:AW58"/>
    <mergeCell ref="A1:AY1"/>
    <mergeCell ref="A2:AY2"/>
    <mergeCell ref="A3:AY3"/>
    <mergeCell ref="B5:AW5"/>
    <mergeCell ref="B24:AW24"/>
    <mergeCell ref="B57:AW5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2FD8-B657-481F-8EB5-F846165BBC92}">
  <dimension ref="A1:AA64"/>
  <sheetViews>
    <sheetView topLeftCell="A40" workbookViewId="0">
      <selection activeCell="F15" sqref="F15"/>
    </sheetView>
  </sheetViews>
  <sheetFormatPr baseColWidth="10" defaultColWidth="14.42578125" defaultRowHeight="15" x14ac:dyDescent="0.25"/>
  <cols>
    <col min="1" max="1" width="2.28515625" customWidth="1"/>
    <col min="2" max="2" width="1.7109375" customWidth="1"/>
    <col min="3" max="3" width="43.28515625" customWidth="1"/>
    <col min="4" max="5" width="7.8554687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</cols>
  <sheetData>
    <row r="1" spans="1:27" ht="23.25" x14ac:dyDescent="0.25">
      <c r="A1" s="168" t="str">
        <f>[1]Validacion!A2</f>
        <v>Instituto Jalisciense de Cancerología</v>
      </c>
      <c r="B1" s="169"/>
      <c r="C1" s="169"/>
      <c r="D1" s="169"/>
      <c r="E1" s="169"/>
      <c r="F1" s="169"/>
      <c r="G1" s="169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21" x14ac:dyDescent="0.25">
      <c r="A2" s="170" t="s">
        <v>164</v>
      </c>
      <c r="B2" s="169"/>
      <c r="C2" s="169"/>
      <c r="D2" s="169"/>
      <c r="E2" s="169"/>
      <c r="F2" s="169"/>
      <c r="G2" s="169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8.75" x14ac:dyDescent="0.3">
      <c r="A3" s="149" t="str">
        <f>+[1]Validacion!AP1</f>
        <v>Del 1° de Enero al 31 de Diciembre de 2023</v>
      </c>
      <c r="B3" s="147"/>
      <c r="C3" s="147"/>
      <c r="D3" s="147"/>
      <c r="E3" s="147"/>
      <c r="F3" s="147"/>
      <c r="G3" s="14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x14ac:dyDescent="0.25">
      <c r="A4" s="171"/>
      <c r="B4" s="169"/>
      <c r="C4" s="169"/>
      <c r="D4" s="169"/>
      <c r="E4" s="169"/>
      <c r="F4" s="169"/>
      <c r="G4" s="169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21" x14ac:dyDescent="0.25">
      <c r="A5" s="172" t="s">
        <v>2</v>
      </c>
      <c r="B5" s="151"/>
      <c r="C5" s="151"/>
      <c r="D5" s="151"/>
      <c r="E5" s="151"/>
      <c r="F5" s="66">
        <v>2023</v>
      </c>
      <c r="G5" s="66">
        <v>2022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.75" x14ac:dyDescent="0.25">
      <c r="A6" s="166" t="s">
        <v>117</v>
      </c>
      <c r="B6" s="167"/>
      <c r="C6" s="167"/>
      <c r="D6" s="167"/>
      <c r="E6" s="167"/>
      <c r="F6" s="67"/>
      <c r="G6" s="67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 x14ac:dyDescent="0.25">
      <c r="A7" s="68"/>
      <c r="B7" s="174" t="s">
        <v>118</v>
      </c>
      <c r="C7" s="153"/>
      <c r="D7" s="153"/>
      <c r="E7" s="153"/>
      <c r="F7" s="69">
        <f t="shared" ref="F7:G7" si="0">SUM(F8:F17)</f>
        <v>537874772.37</v>
      </c>
      <c r="G7" s="69">
        <f t="shared" si="0"/>
        <v>461489942.61000001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5">
      <c r="A8" s="70"/>
      <c r="B8" s="71"/>
      <c r="C8" s="175" t="s">
        <v>119</v>
      </c>
      <c r="D8" s="153"/>
      <c r="E8" s="153"/>
      <c r="F8" s="72">
        <v>0</v>
      </c>
      <c r="G8" s="72">
        <v>0</v>
      </c>
      <c r="H8" s="72"/>
      <c r="I8" s="72"/>
      <c r="J8" s="72"/>
      <c r="K8" s="7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5">
      <c r="A9" s="70"/>
      <c r="B9" s="64"/>
      <c r="C9" s="175" t="s">
        <v>120</v>
      </c>
      <c r="D9" s="153"/>
      <c r="E9" s="153"/>
      <c r="F9" s="72">
        <v>0</v>
      </c>
      <c r="G9" s="72">
        <v>0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5">
      <c r="A10" s="70"/>
      <c r="B10" s="64"/>
      <c r="C10" s="175" t="s">
        <v>121</v>
      </c>
      <c r="D10" s="153"/>
      <c r="E10" s="153"/>
      <c r="F10" s="72">
        <v>0</v>
      </c>
      <c r="G10" s="72">
        <v>0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5">
      <c r="A11" s="70"/>
      <c r="B11" s="64"/>
      <c r="C11" s="175" t="s">
        <v>122</v>
      </c>
      <c r="D11" s="153"/>
      <c r="E11" s="153"/>
      <c r="F11" s="72">
        <v>0</v>
      </c>
      <c r="G11" s="72">
        <v>0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5">
      <c r="A12" s="70"/>
      <c r="B12" s="64"/>
      <c r="C12" s="175" t="s">
        <v>123</v>
      </c>
      <c r="D12" s="153"/>
      <c r="E12" s="153"/>
      <c r="F12" s="72">
        <v>0</v>
      </c>
      <c r="G12" s="72">
        <v>0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5">
      <c r="A13" s="70"/>
      <c r="B13" s="64"/>
      <c r="C13" s="175" t="s">
        <v>124</v>
      </c>
      <c r="D13" s="153"/>
      <c r="E13" s="153"/>
      <c r="F13" s="72">
        <v>0</v>
      </c>
      <c r="G13" s="72">
        <v>0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5">
      <c r="A14" s="70"/>
      <c r="B14" s="64"/>
      <c r="C14" s="175" t="s">
        <v>125</v>
      </c>
      <c r="D14" s="153"/>
      <c r="E14" s="153"/>
      <c r="F14" s="72">
        <v>43067574.880000003</v>
      </c>
      <c r="G14" s="72">
        <v>12433509.710000001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5">
      <c r="A15" s="70"/>
      <c r="B15" s="64"/>
      <c r="C15" s="176" t="s">
        <v>126</v>
      </c>
      <c r="D15" s="153"/>
      <c r="E15" s="153"/>
      <c r="F15" s="72">
        <v>353867291.18000001</v>
      </c>
      <c r="G15" s="72">
        <v>286393499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5">
      <c r="A16" s="70"/>
      <c r="B16" s="64"/>
      <c r="C16" s="175" t="s">
        <v>127</v>
      </c>
      <c r="D16" s="153"/>
      <c r="E16" s="153"/>
      <c r="F16" s="72"/>
      <c r="G16" s="72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x14ac:dyDescent="0.25">
      <c r="A17" s="70"/>
      <c r="B17" s="64"/>
      <c r="C17" s="175" t="s">
        <v>128</v>
      </c>
      <c r="D17" s="153"/>
      <c r="E17" s="153"/>
      <c r="F17" s="72">
        <v>140939906.31</v>
      </c>
      <c r="G17" s="72">
        <v>162662933.90000001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x14ac:dyDescent="0.25">
      <c r="A18" s="70"/>
      <c r="B18" s="173" t="s">
        <v>129</v>
      </c>
      <c r="C18" s="145"/>
      <c r="D18" s="145"/>
      <c r="E18" s="145"/>
      <c r="F18" s="69">
        <f t="shared" ref="F18:G18" si="1">SUM(F19:F34)</f>
        <v>486388939.01999998</v>
      </c>
      <c r="G18" s="69">
        <f t="shared" si="1"/>
        <v>373028207.06999999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x14ac:dyDescent="0.25">
      <c r="A19" s="70"/>
      <c r="B19" s="73"/>
      <c r="C19" s="176" t="s">
        <v>130</v>
      </c>
      <c r="D19" s="153"/>
      <c r="E19" s="153"/>
      <c r="F19" s="72">
        <v>148094044.31999999</v>
      </c>
      <c r="G19" s="72">
        <v>133851839.85000001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7" x14ac:dyDescent="0.25">
      <c r="A20" s="70"/>
      <c r="B20" s="64"/>
      <c r="C20" s="175" t="s">
        <v>131</v>
      </c>
      <c r="D20" s="153"/>
      <c r="E20" s="153"/>
      <c r="F20" s="72">
        <v>222424275.81</v>
      </c>
      <c r="G20" s="72">
        <v>135466781.97999999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ht="15.75" customHeight="1" x14ac:dyDescent="0.25">
      <c r="A21" s="70"/>
      <c r="B21" s="64"/>
      <c r="C21" s="175" t="s">
        <v>132</v>
      </c>
      <c r="D21" s="153"/>
      <c r="E21" s="153"/>
      <c r="F21" s="72">
        <v>115870618.89</v>
      </c>
      <c r="G21" s="72">
        <v>96462483.439999998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ht="15.75" customHeight="1" x14ac:dyDescent="0.25">
      <c r="A22" s="70"/>
      <c r="B22" s="64"/>
      <c r="C22" s="175" t="s">
        <v>133</v>
      </c>
      <c r="D22" s="153"/>
      <c r="E22" s="153"/>
      <c r="F22" s="72"/>
      <c r="G22" s="72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ht="15.75" customHeight="1" x14ac:dyDescent="0.25">
      <c r="A23" s="70"/>
      <c r="B23" s="64"/>
      <c r="C23" s="175" t="s">
        <v>134</v>
      </c>
      <c r="D23" s="153"/>
      <c r="E23" s="153"/>
      <c r="F23" s="72"/>
      <c r="G23" s="72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15.75" customHeight="1" x14ac:dyDescent="0.25">
      <c r="A24" s="70"/>
      <c r="B24" s="64"/>
      <c r="C24" s="175" t="s">
        <v>135</v>
      </c>
      <c r="D24" s="153"/>
      <c r="E24" s="153"/>
      <c r="F24" s="72"/>
      <c r="G24" s="72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15.75" customHeight="1" x14ac:dyDescent="0.25">
      <c r="A25" s="70"/>
      <c r="B25" s="64"/>
      <c r="C25" s="175" t="s">
        <v>136</v>
      </c>
      <c r="D25" s="153"/>
      <c r="E25" s="153"/>
      <c r="F25" s="72"/>
      <c r="G25" s="72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ht="15.75" customHeight="1" x14ac:dyDescent="0.25">
      <c r="A26" s="70"/>
      <c r="B26" s="64"/>
      <c r="C26" s="175" t="s">
        <v>137</v>
      </c>
      <c r="D26" s="153"/>
      <c r="E26" s="153"/>
      <c r="F26" s="72"/>
      <c r="G26" s="72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ht="15.75" customHeight="1" x14ac:dyDescent="0.25">
      <c r="A27" s="70"/>
      <c r="B27" s="64"/>
      <c r="C27" s="175" t="s">
        <v>138</v>
      </c>
      <c r="D27" s="153"/>
      <c r="E27" s="153"/>
      <c r="F27" s="72"/>
      <c r="G27" s="72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15.75" customHeight="1" x14ac:dyDescent="0.25">
      <c r="A28" s="70"/>
      <c r="B28" s="64"/>
      <c r="C28" s="175" t="s">
        <v>139</v>
      </c>
      <c r="D28" s="153"/>
      <c r="E28" s="153"/>
      <c r="F28" s="72"/>
      <c r="G28" s="72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15.75" customHeight="1" x14ac:dyDescent="0.25">
      <c r="A29" s="70"/>
      <c r="B29" s="64"/>
      <c r="C29" s="175" t="s">
        <v>140</v>
      </c>
      <c r="D29" s="153"/>
      <c r="E29" s="153"/>
      <c r="F29" s="72"/>
      <c r="G29" s="72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.75" customHeight="1" x14ac:dyDescent="0.25">
      <c r="A30" s="70"/>
      <c r="B30" s="64"/>
      <c r="C30" s="175" t="s">
        <v>141</v>
      </c>
      <c r="D30" s="153"/>
      <c r="E30" s="153"/>
      <c r="F30" s="72"/>
      <c r="G30" s="72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ht="15.75" customHeight="1" x14ac:dyDescent="0.25">
      <c r="A31" s="70"/>
      <c r="B31" s="64"/>
      <c r="C31" s="175" t="s">
        <v>142</v>
      </c>
      <c r="D31" s="153"/>
      <c r="E31" s="153"/>
      <c r="F31" s="72"/>
      <c r="G31" s="72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15.75" customHeight="1" x14ac:dyDescent="0.25">
      <c r="A32" s="70"/>
      <c r="B32" s="64"/>
      <c r="C32" s="175" t="s">
        <v>143</v>
      </c>
      <c r="D32" s="153"/>
      <c r="E32" s="153"/>
      <c r="F32" s="72"/>
      <c r="G32" s="72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 ht="15.75" customHeight="1" x14ac:dyDescent="0.25">
      <c r="A33" s="70"/>
      <c r="B33" s="64"/>
      <c r="C33" s="175" t="s">
        <v>144</v>
      </c>
      <c r="D33" s="153"/>
      <c r="E33" s="153"/>
      <c r="F33" s="72"/>
      <c r="G33" s="72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ht="15.75" customHeight="1" x14ac:dyDescent="0.25">
      <c r="A34" s="70"/>
      <c r="B34" s="64"/>
      <c r="C34" s="175" t="s">
        <v>145</v>
      </c>
      <c r="D34" s="153"/>
      <c r="E34" s="153"/>
      <c r="F34" s="72"/>
      <c r="G34" s="72">
        <v>7247101.7999999998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15.75" customHeight="1" x14ac:dyDescent="0.25">
      <c r="A35" s="177" t="s">
        <v>146</v>
      </c>
      <c r="B35" s="145"/>
      <c r="C35" s="145"/>
      <c r="D35" s="145"/>
      <c r="E35" s="145"/>
      <c r="F35" s="74">
        <f t="shared" ref="F35:G35" si="2">F7-F18</f>
        <v>51485833.350000024</v>
      </c>
      <c r="G35" s="74">
        <f t="shared" si="2"/>
        <v>88461735.540000021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27" ht="15.75" customHeight="1" x14ac:dyDescent="0.25">
      <c r="A36" s="178" t="s">
        <v>147</v>
      </c>
      <c r="B36" s="153"/>
      <c r="C36" s="153"/>
      <c r="D36" s="153"/>
      <c r="E36" s="153"/>
      <c r="F36" s="76"/>
      <c r="G36" s="76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15.75" customHeight="1" x14ac:dyDescent="0.25">
      <c r="A37" s="68"/>
      <c r="B37" s="174" t="s">
        <v>118</v>
      </c>
      <c r="C37" s="153"/>
      <c r="D37" s="153"/>
      <c r="E37" s="153"/>
      <c r="F37" s="69">
        <f t="shared" ref="F37:G37" si="3">SUM(F38:F40)</f>
        <v>28502045.690000001</v>
      </c>
      <c r="G37" s="69">
        <f t="shared" si="3"/>
        <v>38135007.839999996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ht="15.75" customHeight="1" x14ac:dyDescent="0.25">
      <c r="A38" s="70"/>
      <c r="B38" s="77"/>
      <c r="C38" s="175" t="s">
        <v>148</v>
      </c>
      <c r="D38" s="153"/>
      <c r="E38" s="153"/>
      <c r="F38" s="72"/>
      <c r="G38" s="72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ht="15.75" customHeight="1" x14ac:dyDescent="0.25">
      <c r="A39" s="70"/>
      <c r="B39" s="42"/>
      <c r="C39" s="175" t="s">
        <v>149</v>
      </c>
      <c r="D39" s="153"/>
      <c r="E39" s="153"/>
      <c r="F39" s="72">
        <v>28502045.690000001</v>
      </c>
      <c r="G39" s="72">
        <v>7247101.7999999998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ht="15.75" customHeight="1" x14ac:dyDescent="0.25">
      <c r="A40" s="70"/>
      <c r="B40" s="70"/>
      <c r="C40" s="175" t="s">
        <v>150</v>
      </c>
      <c r="D40" s="153"/>
      <c r="E40" s="153"/>
      <c r="F40" s="72"/>
      <c r="G40" s="72">
        <v>30887906.039999999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ht="15.75" customHeight="1" x14ac:dyDescent="0.25">
      <c r="A41" s="70"/>
      <c r="B41" s="173" t="s">
        <v>129</v>
      </c>
      <c r="C41" s="145"/>
      <c r="D41" s="145"/>
      <c r="E41" s="145"/>
      <c r="F41" s="69">
        <f t="shared" ref="F41:G41" si="4">SUM(F42:F44)</f>
        <v>102140185.98999999</v>
      </c>
      <c r="G41" s="69">
        <f t="shared" si="4"/>
        <v>134576251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ht="15.75" customHeight="1" x14ac:dyDescent="0.25">
      <c r="A42" s="70"/>
      <c r="B42" s="68"/>
      <c r="C42" s="175" t="s">
        <v>148</v>
      </c>
      <c r="D42" s="153"/>
      <c r="E42" s="153"/>
      <c r="F42" s="72"/>
      <c r="G42" s="72">
        <v>38904723.850000001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ht="15.75" customHeight="1" x14ac:dyDescent="0.25">
      <c r="A43" s="70"/>
      <c r="B43" s="64"/>
      <c r="C43" s="175" t="s">
        <v>149</v>
      </c>
      <c r="D43" s="153"/>
      <c r="E43" s="153"/>
      <c r="F43" s="72">
        <v>102140185.98999999</v>
      </c>
      <c r="G43" s="72">
        <v>95660625.900000006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ht="15.75" customHeight="1" x14ac:dyDescent="0.25">
      <c r="A44" s="70"/>
      <c r="B44" s="42"/>
      <c r="C44" s="175" t="s">
        <v>151</v>
      </c>
      <c r="D44" s="153"/>
      <c r="E44" s="153"/>
      <c r="F44" s="72"/>
      <c r="G44" s="72">
        <v>10901.25</v>
      </c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ht="15.75" customHeight="1" x14ac:dyDescent="0.25">
      <c r="A45" s="177" t="s">
        <v>152</v>
      </c>
      <c r="B45" s="145"/>
      <c r="C45" s="145"/>
      <c r="D45" s="145"/>
      <c r="E45" s="145"/>
      <c r="F45" s="78">
        <f t="shared" ref="F45:G45" si="5">F37-F41</f>
        <v>-73638140.299999997</v>
      </c>
      <c r="G45" s="78">
        <f t="shared" si="5"/>
        <v>-96441243.159999996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ht="15.75" customHeight="1" x14ac:dyDescent="0.25">
      <c r="A46" s="179" t="s">
        <v>153</v>
      </c>
      <c r="B46" s="153"/>
      <c r="C46" s="153"/>
      <c r="D46" s="153"/>
      <c r="E46" s="153"/>
      <c r="F46" s="76"/>
      <c r="G46" s="76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15.75" customHeight="1" x14ac:dyDescent="0.25">
      <c r="A47" s="77"/>
      <c r="B47" s="174" t="s">
        <v>118</v>
      </c>
      <c r="C47" s="153"/>
      <c r="D47" s="153"/>
      <c r="E47" s="153"/>
      <c r="F47" s="69">
        <f t="shared" ref="F47:G47" si="6">F48+F51</f>
        <v>20165334.960000001</v>
      </c>
      <c r="G47" s="69">
        <f t="shared" si="6"/>
        <v>38877468.510000005</v>
      </c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15.75" customHeight="1" x14ac:dyDescent="0.25">
      <c r="A48" s="70"/>
      <c r="B48" s="77"/>
      <c r="C48" s="175" t="s">
        <v>154</v>
      </c>
      <c r="D48" s="153"/>
      <c r="E48" s="153"/>
      <c r="F48" s="79">
        <f t="shared" ref="F48:G48" si="7">F49+F50</f>
        <v>0</v>
      </c>
      <c r="G48" s="79">
        <f t="shared" si="7"/>
        <v>0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1:27" ht="15.75" customHeight="1" x14ac:dyDescent="0.25">
      <c r="A49" s="70"/>
      <c r="B49" s="80"/>
      <c r="C49" s="175" t="s">
        <v>155</v>
      </c>
      <c r="D49" s="153"/>
      <c r="E49" s="153"/>
      <c r="F49" s="72"/>
      <c r="G49" s="72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1:27" ht="15.75" customHeight="1" x14ac:dyDescent="0.25">
      <c r="A50" s="70"/>
      <c r="B50" s="80"/>
      <c r="C50" s="175" t="s">
        <v>156</v>
      </c>
      <c r="D50" s="153"/>
      <c r="E50" s="153"/>
      <c r="F50" s="81"/>
      <c r="G50" s="81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1:27" ht="15.75" customHeight="1" x14ac:dyDescent="0.25">
      <c r="A51" s="70"/>
      <c r="B51" s="42"/>
      <c r="C51" s="175" t="s">
        <v>157</v>
      </c>
      <c r="D51" s="153"/>
      <c r="E51" s="153"/>
      <c r="F51" s="72">
        <f>19260367.36+904967.6</f>
        <v>20165334.960000001</v>
      </c>
      <c r="G51" s="72">
        <v>38877468.510000005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1:27" ht="15.75" customHeight="1" x14ac:dyDescent="0.25">
      <c r="A52" s="70"/>
      <c r="B52" s="173" t="s">
        <v>129</v>
      </c>
      <c r="C52" s="145"/>
      <c r="D52" s="145"/>
      <c r="E52" s="145"/>
      <c r="F52" s="69">
        <f t="shared" ref="F52:G52" si="8">F53+F56</f>
        <v>3100766.76</v>
      </c>
      <c r="G52" s="69">
        <f t="shared" si="8"/>
        <v>121456099.32000001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ht="15.75" customHeight="1" x14ac:dyDescent="0.25">
      <c r="A53" s="42"/>
      <c r="B53" s="77"/>
      <c r="C53" s="175" t="s">
        <v>158</v>
      </c>
      <c r="D53" s="153"/>
      <c r="E53" s="153"/>
      <c r="F53" s="79">
        <f t="shared" ref="F53:G53" si="9">F54+F55</f>
        <v>0</v>
      </c>
      <c r="G53" s="79">
        <f t="shared" si="9"/>
        <v>0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</row>
    <row r="54" spans="1:27" ht="15.75" customHeight="1" x14ac:dyDescent="0.25">
      <c r="A54" s="70"/>
      <c r="B54" s="42"/>
      <c r="C54" s="175" t="s">
        <v>155</v>
      </c>
      <c r="D54" s="153"/>
      <c r="E54" s="153"/>
      <c r="F54" s="72"/>
      <c r="G54" s="72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1:27" ht="15.75" customHeight="1" x14ac:dyDescent="0.25">
      <c r="A55" s="70"/>
      <c r="B55" s="80"/>
      <c r="C55" s="175" t="s">
        <v>156</v>
      </c>
      <c r="D55" s="153"/>
      <c r="E55" s="153"/>
      <c r="F55" s="81"/>
      <c r="G55" s="81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</row>
    <row r="56" spans="1:27" ht="15.75" customHeight="1" x14ac:dyDescent="0.25">
      <c r="A56" s="70"/>
      <c r="B56" s="42"/>
      <c r="C56" s="175" t="s">
        <v>159</v>
      </c>
      <c r="D56" s="153"/>
      <c r="E56" s="153"/>
      <c r="F56" s="72">
        <f>3100766.76</f>
        <v>3100766.76</v>
      </c>
      <c r="G56" s="72">
        <v>121456099.32000001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ht="15.75" customHeight="1" x14ac:dyDescent="0.25">
      <c r="A57" s="177" t="s">
        <v>160</v>
      </c>
      <c r="B57" s="145"/>
      <c r="C57" s="145"/>
      <c r="D57" s="145"/>
      <c r="E57" s="145"/>
      <c r="F57" s="69">
        <f t="shared" ref="F57:G57" si="10">F47-F52</f>
        <v>17064568.200000003</v>
      </c>
      <c r="G57" s="69">
        <f t="shared" si="10"/>
        <v>-82578630.810000002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27" ht="15.75" customHeight="1" x14ac:dyDescent="0.25">
      <c r="A58" s="183" t="s">
        <v>161</v>
      </c>
      <c r="B58" s="153"/>
      <c r="C58" s="153"/>
      <c r="D58" s="153"/>
      <c r="E58" s="153"/>
      <c r="F58" s="82">
        <f t="shared" ref="F58:G58" si="11">F35+F45+F57</f>
        <v>-5087738.7499999702</v>
      </c>
      <c r="G58" s="82">
        <f t="shared" si="11"/>
        <v>-90558138.429999977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1:27" ht="15.75" customHeight="1" x14ac:dyDescent="0.25">
      <c r="A59" s="183" t="s">
        <v>162</v>
      </c>
      <c r="B59" s="153"/>
      <c r="C59" s="153"/>
      <c r="D59" s="153"/>
      <c r="E59" s="153"/>
      <c r="F59" s="83">
        <f>G60</f>
        <v>7373545.7400000244</v>
      </c>
      <c r="G59" s="72">
        <v>97931684.170000002</v>
      </c>
      <c r="H59" s="72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</row>
    <row r="60" spans="1:27" ht="15.75" customHeight="1" thickBot="1" x14ac:dyDescent="0.3">
      <c r="A60" s="183" t="s">
        <v>163</v>
      </c>
      <c r="B60" s="153"/>
      <c r="C60" s="153"/>
      <c r="D60" s="153"/>
      <c r="E60" s="153"/>
      <c r="F60" s="84">
        <f>F58+F59</f>
        <v>2285806.9900000542</v>
      </c>
      <c r="G60" s="84">
        <f>+G58+G59</f>
        <v>7373545.7400000244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27" ht="15.75" customHeight="1" thickTop="1" x14ac:dyDescent="0.25">
      <c r="A61" s="65"/>
      <c r="B61" s="65"/>
      <c r="C61" s="65"/>
      <c r="D61" s="65"/>
      <c r="E61" s="65"/>
      <c r="F61" s="85"/>
      <c r="G61" s="86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</row>
    <row r="62" spans="1:27" ht="15.75" customHeight="1" x14ac:dyDescent="0.25">
      <c r="A62" s="180" t="s">
        <v>61</v>
      </c>
      <c r="B62" s="181"/>
      <c r="C62" s="181"/>
      <c r="D62" s="181"/>
      <c r="E62" s="181"/>
      <c r="F62" s="181"/>
      <c r="G62" s="181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</row>
    <row r="63" spans="1:27" ht="15.75" customHeight="1" x14ac:dyDescent="0.25">
      <c r="A63" s="181"/>
      <c r="B63" s="182"/>
      <c r="C63" s="182"/>
      <c r="D63" s="182"/>
      <c r="E63" s="182"/>
      <c r="F63" s="182"/>
      <c r="G63" s="181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</row>
    <row r="64" spans="1:27" ht="15.75" customHeight="1" x14ac:dyDescent="0.25">
      <c r="A64" s="181"/>
      <c r="B64" s="181"/>
      <c r="C64" s="181"/>
      <c r="D64" s="181"/>
      <c r="E64" s="181"/>
      <c r="F64" s="181"/>
      <c r="G64" s="181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</sheetData>
  <mergeCells count="61">
    <mergeCell ref="A62:G64"/>
    <mergeCell ref="C55:E55"/>
    <mergeCell ref="C56:E56"/>
    <mergeCell ref="A57:E57"/>
    <mergeCell ref="A58:E58"/>
    <mergeCell ref="A59:E59"/>
    <mergeCell ref="A60:E60"/>
    <mergeCell ref="C54:E54"/>
    <mergeCell ref="C43:E43"/>
    <mergeCell ref="C44:E44"/>
    <mergeCell ref="A45:E45"/>
    <mergeCell ref="A46:E46"/>
    <mergeCell ref="B47:E47"/>
    <mergeCell ref="C48:E48"/>
    <mergeCell ref="C49:E49"/>
    <mergeCell ref="C50:E50"/>
    <mergeCell ref="C51:E51"/>
    <mergeCell ref="B52:E52"/>
    <mergeCell ref="C53:E53"/>
    <mergeCell ref="C42:E42"/>
    <mergeCell ref="C31:E31"/>
    <mergeCell ref="C32:E32"/>
    <mergeCell ref="C33:E33"/>
    <mergeCell ref="C34:E34"/>
    <mergeCell ref="A35:E35"/>
    <mergeCell ref="A36:E36"/>
    <mergeCell ref="B37:E37"/>
    <mergeCell ref="C38:E38"/>
    <mergeCell ref="C39:E39"/>
    <mergeCell ref="C40:E40"/>
    <mergeCell ref="B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B18:E18"/>
    <mergeCell ref="B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A6:E6"/>
    <mergeCell ref="A1:G1"/>
    <mergeCell ref="A2:G2"/>
    <mergeCell ref="A3:G3"/>
    <mergeCell ref="A4:G4"/>
    <mergeCell ref="A5:E5"/>
  </mergeCells>
  <conditionalFormatting sqref="F8:K8">
    <cfRule type="cellIs" dxfId="9" priority="1" operator="equal">
      <formula>0</formula>
    </cfRule>
  </conditionalFormatting>
  <conditionalFormatting sqref="F9:G17">
    <cfRule type="cellIs" dxfId="8" priority="2" operator="equal">
      <formula>0</formula>
    </cfRule>
  </conditionalFormatting>
  <conditionalFormatting sqref="F19:G34">
    <cfRule type="cellIs" dxfId="7" priority="3" operator="equal">
      <formula>0</formula>
    </cfRule>
  </conditionalFormatting>
  <conditionalFormatting sqref="F38:G40">
    <cfRule type="cellIs" dxfId="6" priority="4" operator="equal">
      <formula>0</formula>
    </cfRule>
  </conditionalFormatting>
  <conditionalFormatting sqref="F42:G44">
    <cfRule type="cellIs" dxfId="5" priority="5" operator="equal">
      <formula>0</formula>
    </cfRule>
  </conditionalFormatting>
  <conditionalFormatting sqref="F49:G49">
    <cfRule type="cellIs" dxfId="4" priority="6" operator="equal">
      <formula>0</formula>
    </cfRule>
  </conditionalFormatting>
  <conditionalFormatting sqref="F51:G51">
    <cfRule type="cellIs" dxfId="3" priority="7" operator="equal">
      <formula>0</formula>
    </cfRule>
  </conditionalFormatting>
  <conditionalFormatting sqref="F54:G54">
    <cfRule type="cellIs" dxfId="2" priority="8" operator="equal">
      <formula>0</formula>
    </cfRule>
  </conditionalFormatting>
  <conditionalFormatting sqref="F56:G56">
    <cfRule type="cellIs" dxfId="1" priority="9" operator="equal">
      <formula>0</formula>
    </cfRule>
  </conditionalFormatting>
  <conditionalFormatting sqref="G59: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FB3EB97A-2AC5-4C09-A8A6-8D40C61C1C10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G59:H59" xr:uid="{AD1F3B79-913B-4366-ABAB-94F64733508E}">
      <formula1>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D6B-034C-4220-80CC-FAD5AD07B07E}">
  <dimension ref="A1:Z990"/>
  <sheetViews>
    <sheetView topLeftCell="A46" workbookViewId="0">
      <selection activeCell="C80" sqref="C80"/>
    </sheetView>
  </sheetViews>
  <sheetFormatPr baseColWidth="10" defaultColWidth="14.42578125" defaultRowHeight="15" x14ac:dyDescent="0.25"/>
  <cols>
    <col min="1" max="1" width="1.85546875" customWidth="1"/>
    <col min="2" max="2" width="67.7109375" customWidth="1"/>
    <col min="3" max="8" width="18" customWidth="1"/>
    <col min="9" max="9" width="0.5703125" customWidth="1"/>
    <col min="10" max="26" width="10.7109375" customWidth="1"/>
  </cols>
  <sheetData>
    <row r="1" spans="1:26" ht="23.25" x14ac:dyDescent="0.35">
      <c r="A1" s="146" t="str">
        <f>[1]Validacion!A2</f>
        <v>Instituto Jalisciense de Cancerología</v>
      </c>
      <c r="B1" s="147"/>
      <c r="C1" s="147"/>
      <c r="D1" s="147"/>
      <c r="E1" s="147"/>
      <c r="F1" s="147"/>
      <c r="G1" s="147"/>
      <c r="H1" s="147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8.75" x14ac:dyDescent="0.3">
      <c r="A2" s="188" t="s">
        <v>165</v>
      </c>
      <c r="B2" s="147"/>
      <c r="C2" s="147"/>
      <c r="D2" s="147"/>
      <c r="E2" s="147"/>
      <c r="F2" s="147"/>
      <c r="G2" s="147"/>
      <c r="H2" s="147"/>
      <c r="I2" s="4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.75" customHeight="1" x14ac:dyDescent="0.3">
      <c r="A3" s="188" t="s">
        <v>166</v>
      </c>
      <c r="B3" s="147"/>
      <c r="C3" s="147"/>
      <c r="D3" s="147"/>
      <c r="E3" s="147"/>
      <c r="F3" s="147"/>
      <c r="G3" s="147"/>
      <c r="H3" s="147"/>
      <c r="I3" s="14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8.75" x14ac:dyDescent="0.3">
      <c r="A4" s="149" t="str">
        <f>+[1]Validacion!AP1</f>
        <v>Del 1° de Enero al 31 de Diciembre de 2023</v>
      </c>
      <c r="B4" s="147"/>
      <c r="C4" s="147"/>
      <c r="D4" s="147"/>
      <c r="E4" s="147"/>
      <c r="F4" s="147"/>
      <c r="G4" s="147"/>
      <c r="H4" s="147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x14ac:dyDescent="0.25">
      <c r="A5" s="189"/>
      <c r="B5" s="147"/>
      <c r="C5" s="147"/>
      <c r="D5" s="147"/>
      <c r="E5" s="147"/>
      <c r="F5" s="147"/>
      <c r="G5" s="147"/>
      <c r="H5" s="147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x14ac:dyDescent="0.25">
      <c r="A6" s="184" t="s">
        <v>2</v>
      </c>
      <c r="B6" s="185"/>
      <c r="C6" s="186" t="s">
        <v>167</v>
      </c>
      <c r="D6" s="185"/>
      <c r="E6" s="185"/>
      <c r="F6" s="185"/>
      <c r="G6" s="185"/>
      <c r="H6" s="187" t="s">
        <v>168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4" x14ac:dyDescent="0.25">
      <c r="A7" s="151"/>
      <c r="B7" s="151"/>
      <c r="C7" s="87" t="s">
        <v>169</v>
      </c>
      <c r="D7" s="87" t="s">
        <v>170</v>
      </c>
      <c r="E7" s="87" t="s">
        <v>171</v>
      </c>
      <c r="F7" s="87" t="s">
        <v>172</v>
      </c>
      <c r="G7" s="87" t="s">
        <v>173</v>
      </c>
      <c r="H7" s="151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5">
      <c r="A8" s="88" t="s">
        <v>130</v>
      </c>
      <c r="B8" s="88"/>
      <c r="C8" s="89">
        <f t="shared" ref="C8:D8" si="0">SUM(C9:C15)</f>
        <v>132456200</v>
      </c>
      <c r="D8" s="89">
        <f t="shared" si="0"/>
        <v>15637844.319999998</v>
      </c>
      <c r="E8" s="89">
        <f t="shared" ref="E8:E72" si="1">C8+D8</f>
        <v>148094044.31999999</v>
      </c>
      <c r="F8" s="89">
        <f t="shared" ref="F8:G8" si="2">SUM(F9:F15)</f>
        <v>148094044.31999999</v>
      </c>
      <c r="G8" s="89">
        <f t="shared" si="2"/>
        <v>148094044.31999999</v>
      </c>
      <c r="H8" s="89">
        <f t="shared" ref="H8:H72" si="3">E8-F8</f>
        <v>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.75" x14ac:dyDescent="0.25">
      <c r="A9" s="77"/>
      <c r="B9" s="90" t="s">
        <v>174</v>
      </c>
      <c r="C9" s="81">
        <v>29225300</v>
      </c>
      <c r="D9" s="81">
        <v>1530091.72</v>
      </c>
      <c r="E9" s="72">
        <v>30755391.719999999</v>
      </c>
      <c r="F9" s="81">
        <v>30755391.719999999</v>
      </c>
      <c r="G9" s="81">
        <v>30755391.719999999</v>
      </c>
      <c r="H9" s="72">
        <v>0</v>
      </c>
      <c r="I9" s="42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5.75" x14ac:dyDescent="0.25">
      <c r="A10" s="42"/>
      <c r="B10" s="90" t="s">
        <v>175</v>
      </c>
      <c r="C10" s="81">
        <v>50371600</v>
      </c>
      <c r="D10" s="81">
        <v>3416558.06</v>
      </c>
      <c r="E10" s="72">
        <v>53788158.060000002</v>
      </c>
      <c r="F10" s="81">
        <v>53788158.060000002</v>
      </c>
      <c r="G10" s="81">
        <v>53788158.060000002</v>
      </c>
      <c r="H10" s="72">
        <v>0</v>
      </c>
      <c r="I10" s="42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5.75" x14ac:dyDescent="0.25">
      <c r="A11" s="42"/>
      <c r="B11" s="90" t="s">
        <v>176</v>
      </c>
      <c r="C11" s="81">
        <v>4591000</v>
      </c>
      <c r="D11" s="81">
        <v>2447996.89</v>
      </c>
      <c r="E11" s="72">
        <v>7038996.8900000006</v>
      </c>
      <c r="F11" s="81">
        <v>7038996.8899999997</v>
      </c>
      <c r="G11" s="81">
        <v>7038996.8899999997</v>
      </c>
      <c r="H11" s="72">
        <v>0</v>
      </c>
      <c r="I11" s="42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15.75" x14ac:dyDescent="0.25">
      <c r="A12" s="42"/>
      <c r="B12" s="90" t="s">
        <v>177</v>
      </c>
      <c r="C12" s="81">
        <v>9220900</v>
      </c>
      <c r="D12" s="81">
        <v>7085437.7999999998</v>
      </c>
      <c r="E12" s="72">
        <v>16306337.800000001</v>
      </c>
      <c r="F12" s="81">
        <v>16306337.800000001</v>
      </c>
      <c r="G12" s="81">
        <v>16306337.800000001</v>
      </c>
      <c r="H12" s="72">
        <v>0</v>
      </c>
      <c r="I12" s="42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5.75" x14ac:dyDescent="0.25">
      <c r="A13" s="42"/>
      <c r="B13" s="90" t="s">
        <v>178</v>
      </c>
      <c r="C13" s="81">
        <v>31368700</v>
      </c>
      <c r="D13" s="81">
        <v>3918653.63</v>
      </c>
      <c r="E13" s="72">
        <v>35287353.630000003</v>
      </c>
      <c r="F13" s="81">
        <v>35287353.630000003</v>
      </c>
      <c r="G13" s="81">
        <v>35287353.630000003</v>
      </c>
      <c r="H13" s="72">
        <v>0</v>
      </c>
      <c r="I13" s="42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5.75" x14ac:dyDescent="0.25">
      <c r="A14" s="42"/>
      <c r="B14" s="90" t="s">
        <v>179</v>
      </c>
      <c r="C14" s="81">
        <v>0</v>
      </c>
      <c r="D14" s="81">
        <v>0</v>
      </c>
      <c r="E14" s="72">
        <v>0</v>
      </c>
      <c r="F14" s="81">
        <v>0</v>
      </c>
      <c r="G14" s="81">
        <v>0</v>
      </c>
      <c r="H14" s="72">
        <v>0</v>
      </c>
      <c r="I14" s="42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5.75" x14ac:dyDescent="0.25">
      <c r="A15" s="42"/>
      <c r="B15" s="92" t="s">
        <v>180</v>
      </c>
      <c r="C15" s="93">
        <v>7678700</v>
      </c>
      <c r="D15" s="93">
        <v>-2760893.78</v>
      </c>
      <c r="E15" s="94">
        <v>4917806.2200000007</v>
      </c>
      <c r="F15" s="93">
        <v>4917806.22</v>
      </c>
      <c r="G15" s="93">
        <v>4917806.22</v>
      </c>
      <c r="H15" s="94">
        <v>0</v>
      </c>
      <c r="I15" s="42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x14ac:dyDescent="0.25">
      <c r="A16" s="95" t="s">
        <v>131</v>
      </c>
      <c r="B16" s="96"/>
      <c r="C16" s="97">
        <f t="shared" ref="C16:D16" si="4">SUM(C17:C25)</f>
        <v>97678900</v>
      </c>
      <c r="D16" s="97">
        <f t="shared" si="4"/>
        <v>127891124.21000001</v>
      </c>
      <c r="E16" s="97">
        <f t="shared" si="1"/>
        <v>225570024.21000001</v>
      </c>
      <c r="F16" s="97">
        <f t="shared" ref="F16:G16" si="5">SUM(F17:F25)</f>
        <v>225570024.21000001</v>
      </c>
      <c r="G16" s="97">
        <f t="shared" si="5"/>
        <v>225570024.21000001</v>
      </c>
      <c r="H16" s="97">
        <f t="shared" si="3"/>
        <v>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x14ac:dyDescent="0.25">
      <c r="A17" s="57"/>
      <c r="B17" s="98" t="s">
        <v>181</v>
      </c>
      <c r="C17" s="99">
        <v>1022300</v>
      </c>
      <c r="D17" s="99">
        <v>80285.490000000005</v>
      </c>
      <c r="E17" s="100">
        <v>1102585.49</v>
      </c>
      <c r="F17" s="99">
        <v>1102585.49</v>
      </c>
      <c r="G17" s="99">
        <v>1102585.49</v>
      </c>
      <c r="H17" s="100">
        <v>0</v>
      </c>
      <c r="I17" s="42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5.75" x14ac:dyDescent="0.25">
      <c r="A18" s="57"/>
      <c r="B18" s="90" t="s">
        <v>182</v>
      </c>
      <c r="C18" s="81">
        <v>1527000</v>
      </c>
      <c r="D18" s="81">
        <v>543095.03</v>
      </c>
      <c r="E18" s="72">
        <v>2070095.03</v>
      </c>
      <c r="F18" s="81">
        <v>2070095.03</v>
      </c>
      <c r="G18" s="81">
        <v>2070095.03</v>
      </c>
      <c r="H18" s="72">
        <v>0</v>
      </c>
      <c r="I18" s="42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5.75" x14ac:dyDescent="0.25">
      <c r="A19" s="57"/>
      <c r="B19" s="90" t="s">
        <v>183</v>
      </c>
      <c r="C19" s="81">
        <v>0</v>
      </c>
      <c r="D19" s="81">
        <v>0</v>
      </c>
      <c r="E19" s="72">
        <v>0</v>
      </c>
      <c r="F19" s="81">
        <v>0</v>
      </c>
      <c r="G19" s="81">
        <v>0</v>
      </c>
      <c r="H19" s="72">
        <v>0</v>
      </c>
      <c r="I19" s="42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5.75" x14ac:dyDescent="0.25">
      <c r="A20" s="57"/>
      <c r="B20" s="90" t="s">
        <v>184</v>
      </c>
      <c r="C20" s="81">
        <v>772000</v>
      </c>
      <c r="D20" s="81">
        <v>-569501.80000000005</v>
      </c>
      <c r="E20" s="72">
        <v>202498.19999999995</v>
      </c>
      <c r="F20" s="81">
        <v>202498.2</v>
      </c>
      <c r="G20" s="81">
        <v>202498.2</v>
      </c>
      <c r="H20" s="72">
        <v>0</v>
      </c>
      <c r="I20" s="42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5.75" customHeight="1" x14ac:dyDescent="0.25">
      <c r="A21" s="57"/>
      <c r="B21" s="90" t="s">
        <v>185</v>
      </c>
      <c r="C21" s="81">
        <v>93170000</v>
      </c>
      <c r="D21" s="81">
        <v>126800466.29000001</v>
      </c>
      <c r="E21" s="72">
        <v>219970466.29000002</v>
      </c>
      <c r="F21" s="81">
        <v>219970466.28999999</v>
      </c>
      <c r="G21" s="81">
        <v>219970466.28999999</v>
      </c>
      <c r="H21" s="72">
        <v>0</v>
      </c>
      <c r="I21" s="42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5.75" customHeight="1" x14ac:dyDescent="0.25">
      <c r="A22" s="57"/>
      <c r="B22" s="90" t="s">
        <v>186</v>
      </c>
      <c r="C22" s="81">
        <v>99500</v>
      </c>
      <c r="D22" s="81">
        <v>47523.519999999997</v>
      </c>
      <c r="E22" s="72">
        <v>147023.51999999999</v>
      </c>
      <c r="F22" s="81">
        <v>147023.51999999999</v>
      </c>
      <c r="G22" s="81">
        <v>147023.51999999999</v>
      </c>
      <c r="H22" s="72">
        <v>0</v>
      </c>
      <c r="I22" s="42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5.75" customHeight="1" x14ac:dyDescent="0.25">
      <c r="A23" s="57"/>
      <c r="B23" s="90" t="s">
        <v>187</v>
      </c>
      <c r="C23" s="81">
        <v>35000</v>
      </c>
      <c r="D23" s="81">
        <v>1184753.3400000001</v>
      </c>
      <c r="E23" s="72">
        <v>1219753.3400000001</v>
      </c>
      <c r="F23" s="81">
        <v>1219753.3400000001</v>
      </c>
      <c r="G23" s="81">
        <v>1219753.3400000001</v>
      </c>
      <c r="H23" s="72">
        <v>0</v>
      </c>
      <c r="I23" s="42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5.75" customHeight="1" x14ac:dyDescent="0.25">
      <c r="A24" s="57"/>
      <c r="B24" s="90" t="s">
        <v>188</v>
      </c>
      <c r="C24" s="81">
        <v>0</v>
      </c>
      <c r="D24" s="81">
        <v>0</v>
      </c>
      <c r="E24" s="72">
        <v>0</v>
      </c>
      <c r="F24" s="81">
        <v>0</v>
      </c>
      <c r="G24" s="81">
        <v>0</v>
      </c>
      <c r="H24" s="72">
        <v>0</v>
      </c>
      <c r="I24" s="42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5.75" customHeight="1" x14ac:dyDescent="0.25">
      <c r="A25" s="57"/>
      <c r="B25" s="92" t="s">
        <v>189</v>
      </c>
      <c r="C25" s="93">
        <v>1053100</v>
      </c>
      <c r="D25" s="93">
        <v>-195497.66</v>
      </c>
      <c r="E25" s="94">
        <v>857602.34</v>
      </c>
      <c r="F25" s="93">
        <v>857602.34</v>
      </c>
      <c r="G25" s="93">
        <v>857602.34</v>
      </c>
      <c r="H25" s="94">
        <v>0</v>
      </c>
      <c r="I25" s="42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5.75" customHeight="1" x14ac:dyDescent="0.25">
      <c r="A26" s="95" t="s">
        <v>132</v>
      </c>
      <c r="B26" s="96"/>
      <c r="C26" s="97">
        <f t="shared" ref="C26:D26" si="6">SUM(C27:C35)</f>
        <v>71550300</v>
      </c>
      <c r="D26" s="97">
        <f t="shared" si="6"/>
        <v>53030807</v>
      </c>
      <c r="E26" s="97">
        <f t="shared" si="1"/>
        <v>124581107</v>
      </c>
      <c r="F26" s="97">
        <f t="shared" ref="F26:G26" si="7">SUM(F27:F35)</f>
        <v>124581107</v>
      </c>
      <c r="G26" s="97">
        <f t="shared" si="7"/>
        <v>124581107</v>
      </c>
      <c r="H26" s="97">
        <f t="shared" si="3"/>
        <v>0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42"/>
      <c r="B27" s="101" t="s">
        <v>190</v>
      </c>
      <c r="C27" s="99">
        <v>417600</v>
      </c>
      <c r="D27" s="99">
        <v>181464.83</v>
      </c>
      <c r="E27" s="100">
        <v>599064.82999999996</v>
      </c>
      <c r="F27" s="99">
        <v>599064.82999999996</v>
      </c>
      <c r="G27" s="99">
        <v>599064.82999999996</v>
      </c>
      <c r="H27" s="100">
        <v>0</v>
      </c>
      <c r="I27" s="42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5.75" customHeight="1" x14ac:dyDescent="0.25">
      <c r="A28" s="42"/>
      <c r="B28" s="90" t="s">
        <v>191</v>
      </c>
      <c r="C28" s="81">
        <v>1613200</v>
      </c>
      <c r="D28" s="81">
        <v>2329664.34</v>
      </c>
      <c r="E28" s="72">
        <v>3942864.34</v>
      </c>
      <c r="F28" s="81">
        <v>3942864.34</v>
      </c>
      <c r="G28" s="81">
        <v>3942864.34</v>
      </c>
      <c r="H28" s="72">
        <v>0</v>
      </c>
      <c r="I28" s="42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5.75" customHeight="1" x14ac:dyDescent="0.25">
      <c r="A29" s="42"/>
      <c r="B29" s="90" t="s">
        <v>192</v>
      </c>
      <c r="C29" s="81">
        <v>6824000</v>
      </c>
      <c r="D29" s="81">
        <v>-1777681.28</v>
      </c>
      <c r="E29" s="72">
        <v>5046318.72</v>
      </c>
      <c r="F29" s="81">
        <v>5046318.72</v>
      </c>
      <c r="G29" s="81">
        <v>5046318.72</v>
      </c>
      <c r="H29" s="72">
        <v>0</v>
      </c>
      <c r="I29" s="42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5.75" customHeight="1" x14ac:dyDescent="0.25">
      <c r="A30" s="42"/>
      <c r="B30" s="90" t="s">
        <v>193</v>
      </c>
      <c r="C30" s="81">
        <v>505000</v>
      </c>
      <c r="D30" s="81">
        <v>-5842.21</v>
      </c>
      <c r="E30" s="72">
        <v>499157.79</v>
      </c>
      <c r="F30" s="81">
        <v>499157.79</v>
      </c>
      <c r="G30" s="81">
        <v>499157.79</v>
      </c>
      <c r="H30" s="72">
        <v>0</v>
      </c>
      <c r="I30" s="42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5.75" customHeight="1" x14ac:dyDescent="0.25">
      <c r="A31" s="42"/>
      <c r="B31" s="90" t="s">
        <v>194</v>
      </c>
      <c r="C31" s="81">
        <v>12695900</v>
      </c>
      <c r="D31" s="81">
        <v>2164247.12</v>
      </c>
      <c r="E31" s="72">
        <v>14860147.120000001</v>
      </c>
      <c r="F31" s="81">
        <v>14860147.119999999</v>
      </c>
      <c r="G31" s="81">
        <v>14860147.119999999</v>
      </c>
      <c r="H31" s="72">
        <v>0</v>
      </c>
      <c r="I31" s="42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5.75" customHeight="1" x14ac:dyDescent="0.25">
      <c r="A32" s="42"/>
      <c r="B32" s="90" t="s">
        <v>195</v>
      </c>
      <c r="C32" s="81">
        <v>0</v>
      </c>
      <c r="D32" s="81">
        <v>0</v>
      </c>
      <c r="E32" s="72">
        <v>0</v>
      </c>
      <c r="F32" s="81">
        <v>0</v>
      </c>
      <c r="G32" s="81">
        <v>0</v>
      </c>
      <c r="H32" s="72">
        <v>0</v>
      </c>
      <c r="I32" s="42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5.75" customHeight="1" x14ac:dyDescent="0.25">
      <c r="A33" s="42"/>
      <c r="B33" s="90" t="s">
        <v>196</v>
      </c>
      <c r="C33" s="81">
        <v>205000</v>
      </c>
      <c r="D33" s="81">
        <v>10092.51</v>
      </c>
      <c r="E33" s="72">
        <v>215092.51</v>
      </c>
      <c r="F33" s="81">
        <v>215092.51</v>
      </c>
      <c r="G33" s="81">
        <v>215092.51</v>
      </c>
      <c r="H33" s="72">
        <v>0</v>
      </c>
      <c r="I33" s="42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5.75" customHeight="1" x14ac:dyDescent="0.25">
      <c r="A34" s="42"/>
      <c r="B34" s="90" t="s">
        <v>197</v>
      </c>
      <c r="C34" s="81">
        <v>0</v>
      </c>
      <c r="D34" s="81">
        <v>3972</v>
      </c>
      <c r="E34" s="72">
        <v>3972</v>
      </c>
      <c r="F34" s="81">
        <v>3972</v>
      </c>
      <c r="G34" s="81">
        <v>3972</v>
      </c>
      <c r="H34" s="72">
        <v>0</v>
      </c>
      <c r="I34" s="42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5.75" customHeight="1" x14ac:dyDescent="0.25">
      <c r="A35" s="42"/>
      <c r="B35" s="92" t="s">
        <v>198</v>
      </c>
      <c r="C35" s="93">
        <v>49289600</v>
      </c>
      <c r="D35" s="93">
        <v>50124889.689999998</v>
      </c>
      <c r="E35" s="94">
        <v>99414489.689999998</v>
      </c>
      <c r="F35" s="93">
        <v>99414489.689999998</v>
      </c>
      <c r="G35" s="93">
        <v>99414489.689999998</v>
      </c>
      <c r="H35" s="94">
        <v>0</v>
      </c>
      <c r="I35" s="42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 ht="15.75" customHeight="1" x14ac:dyDescent="0.25">
      <c r="A36" s="95" t="s">
        <v>199</v>
      </c>
      <c r="B36" s="96"/>
      <c r="C36" s="97">
        <f t="shared" ref="C36:D36" si="8">SUM(C37:C45)</f>
        <v>0</v>
      </c>
      <c r="D36" s="97">
        <f t="shared" si="8"/>
        <v>0</v>
      </c>
      <c r="E36" s="97">
        <f t="shared" si="1"/>
        <v>0</v>
      </c>
      <c r="F36" s="97">
        <f t="shared" ref="F36:G36" si="9">SUM(F37:F45)</f>
        <v>0</v>
      </c>
      <c r="G36" s="97">
        <f t="shared" si="9"/>
        <v>0</v>
      </c>
      <c r="H36" s="97">
        <f t="shared" si="3"/>
        <v>0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25">
      <c r="A37" s="42"/>
      <c r="B37" s="101" t="s">
        <v>133</v>
      </c>
      <c r="C37" s="99">
        <v>0</v>
      </c>
      <c r="D37" s="99">
        <v>0</v>
      </c>
      <c r="E37" s="100">
        <v>0</v>
      </c>
      <c r="F37" s="99">
        <v>0</v>
      </c>
      <c r="G37" s="99">
        <v>0</v>
      </c>
      <c r="H37" s="100">
        <v>0</v>
      </c>
      <c r="I37" s="42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ht="15.75" customHeight="1" x14ac:dyDescent="0.25">
      <c r="A38" s="42"/>
      <c r="B38" s="90" t="s">
        <v>134</v>
      </c>
      <c r="C38" s="81">
        <v>0</v>
      </c>
      <c r="D38" s="81">
        <v>0</v>
      </c>
      <c r="E38" s="72">
        <v>0</v>
      </c>
      <c r="F38" s="81">
        <v>0</v>
      </c>
      <c r="G38" s="81">
        <v>0</v>
      </c>
      <c r="H38" s="72">
        <v>0</v>
      </c>
      <c r="I38" s="42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 ht="15.75" customHeight="1" x14ac:dyDescent="0.25">
      <c r="A39" s="42"/>
      <c r="B39" s="90" t="s">
        <v>200</v>
      </c>
      <c r="C39" s="81">
        <v>0</v>
      </c>
      <c r="D39" s="81">
        <v>0</v>
      </c>
      <c r="E39" s="72">
        <v>0</v>
      </c>
      <c r="F39" s="81">
        <v>0</v>
      </c>
      <c r="G39" s="81">
        <v>0</v>
      </c>
      <c r="H39" s="72">
        <v>0</v>
      </c>
      <c r="I39" s="42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 ht="15.75" customHeight="1" x14ac:dyDescent="0.25">
      <c r="A40" s="42"/>
      <c r="B40" s="90" t="s">
        <v>136</v>
      </c>
      <c r="C40" s="81">
        <v>0</v>
      </c>
      <c r="D40" s="81">
        <v>0</v>
      </c>
      <c r="E40" s="72">
        <v>0</v>
      </c>
      <c r="F40" s="81">
        <v>0</v>
      </c>
      <c r="G40" s="81">
        <v>0</v>
      </c>
      <c r="H40" s="72">
        <v>0</v>
      </c>
      <c r="I40" s="42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5.75" customHeight="1" x14ac:dyDescent="0.25">
      <c r="A41" s="42"/>
      <c r="B41" s="90" t="s">
        <v>137</v>
      </c>
      <c r="C41" s="81">
        <v>0</v>
      </c>
      <c r="D41" s="81">
        <v>0</v>
      </c>
      <c r="E41" s="72">
        <v>0</v>
      </c>
      <c r="F41" s="81">
        <v>0</v>
      </c>
      <c r="G41" s="81">
        <v>0</v>
      </c>
      <c r="H41" s="72">
        <v>0</v>
      </c>
      <c r="I41" s="42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5.75" customHeight="1" x14ac:dyDescent="0.25">
      <c r="A42" s="42"/>
      <c r="B42" s="102" t="s">
        <v>201</v>
      </c>
      <c r="C42" s="81">
        <v>0</v>
      </c>
      <c r="D42" s="81">
        <v>0</v>
      </c>
      <c r="E42" s="72">
        <v>0</v>
      </c>
      <c r="F42" s="81">
        <v>0</v>
      </c>
      <c r="G42" s="81">
        <v>0</v>
      </c>
      <c r="H42" s="72">
        <v>0</v>
      </c>
      <c r="I42" s="42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5.75" customHeight="1" x14ac:dyDescent="0.25">
      <c r="A43" s="42"/>
      <c r="B43" s="90" t="s">
        <v>202</v>
      </c>
      <c r="C43" s="81">
        <v>0</v>
      </c>
      <c r="D43" s="81">
        <v>0</v>
      </c>
      <c r="E43" s="72">
        <v>0</v>
      </c>
      <c r="F43" s="81">
        <v>0</v>
      </c>
      <c r="G43" s="81">
        <v>0</v>
      </c>
      <c r="H43" s="72">
        <v>0</v>
      </c>
      <c r="I43" s="42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5.75" customHeight="1" x14ac:dyDescent="0.25">
      <c r="A44" s="42"/>
      <c r="B44" s="90" t="s">
        <v>140</v>
      </c>
      <c r="C44" s="81">
        <v>0</v>
      </c>
      <c r="D44" s="81">
        <v>0</v>
      </c>
      <c r="E44" s="72">
        <v>0</v>
      </c>
      <c r="F44" s="81">
        <v>0</v>
      </c>
      <c r="G44" s="81">
        <v>0</v>
      </c>
      <c r="H44" s="72">
        <v>0</v>
      </c>
      <c r="I44" s="42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5.75" customHeight="1" x14ac:dyDescent="0.25">
      <c r="A45" s="42"/>
      <c r="B45" s="92" t="s">
        <v>141</v>
      </c>
      <c r="C45" s="93">
        <v>0</v>
      </c>
      <c r="D45" s="93">
        <v>0</v>
      </c>
      <c r="E45" s="94">
        <v>0</v>
      </c>
      <c r="F45" s="93">
        <v>0</v>
      </c>
      <c r="G45" s="93">
        <v>0</v>
      </c>
      <c r="H45" s="94">
        <v>0</v>
      </c>
      <c r="I45" s="42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5.75" customHeight="1" x14ac:dyDescent="0.25">
      <c r="A46" s="95" t="s">
        <v>203</v>
      </c>
      <c r="B46" s="96"/>
      <c r="C46" s="97">
        <f t="shared" ref="C46:D46" si="10">SUM(C47:C55)</f>
        <v>52520000</v>
      </c>
      <c r="D46" s="97">
        <f t="shared" si="10"/>
        <v>49620185.990000002</v>
      </c>
      <c r="E46" s="97">
        <f t="shared" si="1"/>
        <v>102140185.99000001</v>
      </c>
      <c r="F46" s="97">
        <f t="shared" ref="F46:G46" si="11">SUM(F47:F55)</f>
        <v>102140185.98999999</v>
      </c>
      <c r="G46" s="97">
        <f t="shared" si="11"/>
        <v>102140185.98999999</v>
      </c>
      <c r="H46" s="97">
        <f t="shared" si="3"/>
        <v>0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42"/>
      <c r="B47" s="101" t="s">
        <v>204</v>
      </c>
      <c r="C47" s="99">
        <v>658800</v>
      </c>
      <c r="D47" s="99">
        <v>181893.88</v>
      </c>
      <c r="E47" s="100">
        <v>840693.88</v>
      </c>
      <c r="F47" s="99">
        <v>840693.88</v>
      </c>
      <c r="G47" s="99">
        <v>840693.88</v>
      </c>
      <c r="H47" s="100">
        <v>0</v>
      </c>
      <c r="I47" s="42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5.75" customHeight="1" x14ac:dyDescent="0.25">
      <c r="A48" s="42"/>
      <c r="B48" s="90" t="s">
        <v>205</v>
      </c>
      <c r="C48" s="81">
        <v>0</v>
      </c>
      <c r="D48" s="81">
        <v>0</v>
      </c>
      <c r="E48" s="72">
        <v>0</v>
      </c>
      <c r="F48" s="81">
        <v>0</v>
      </c>
      <c r="G48" s="81">
        <v>0</v>
      </c>
      <c r="H48" s="72">
        <v>0</v>
      </c>
      <c r="I48" s="42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5.75" customHeight="1" x14ac:dyDescent="0.25">
      <c r="A49" s="42"/>
      <c r="B49" s="90" t="s">
        <v>206</v>
      </c>
      <c r="C49" s="81">
        <v>51861200</v>
      </c>
      <c r="D49" s="81">
        <v>49400921.119999997</v>
      </c>
      <c r="E49" s="72">
        <v>101262121.12</v>
      </c>
      <c r="F49" s="81">
        <v>101262121.12</v>
      </c>
      <c r="G49" s="81">
        <v>101262121.12</v>
      </c>
      <c r="H49" s="72">
        <v>0</v>
      </c>
      <c r="I49" s="42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5.75" customHeight="1" x14ac:dyDescent="0.25">
      <c r="A50" s="42"/>
      <c r="B50" s="90" t="s">
        <v>207</v>
      </c>
      <c r="C50" s="81">
        <v>0</v>
      </c>
      <c r="D50" s="81">
        <v>0</v>
      </c>
      <c r="E50" s="72">
        <v>0</v>
      </c>
      <c r="F50" s="81">
        <v>0</v>
      </c>
      <c r="G50" s="81">
        <v>0</v>
      </c>
      <c r="H50" s="72">
        <v>0</v>
      </c>
      <c r="I50" s="42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ht="15.75" customHeight="1" x14ac:dyDescent="0.25">
      <c r="A51" s="42"/>
      <c r="B51" s="90" t="s">
        <v>208</v>
      </c>
      <c r="C51" s="81">
        <v>0</v>
      </c>
      <c r="D51" s="81">
        <v>0</v>
      </c>
      <c r="E51" s="72">
        <v>0</v>
      </c>
      <c r="F51" s="81">
        <v>0</v>
      </c>
      <c r="G51" s="81">
        <v>0</v>
      </c>
      <c r="H51" s="72">
        <v>0</v>
      </c>
      <c r="I51" s="42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15.75" customHeight="1" x14ac:dyDescent="0.25">
      <c r="A52" s="42"/>
      <c r="B52" s="90" t="s">
        <v>209</v>
      </c>
      <c r="C52" s="81">
        <v>0</v>
      </c>
      <c r="D52" s="81">
        <v>37370.99</v>
      </c>
      <c r="E52" s="72">
        <v>37370.99</v>
      </c>
      <c r="F52" s="81">
        <v>37370.99</v>
      </c>
      <c r="G52" s="81">
        <v>37370.99</v>
      </c>
      <c r="H52" s="72">
        <v>0</v>
      </c>
      <c r="I52" s="42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ht="15.75" customHeight="1" x14ac:dyDescent="0.25">
      <c r="A53" s="42"/>
      <c r="B53" s="90" t="s">
        <v>210</v>
      </c>
      <c r="C53" s="81">
        <v>0</v>
      </c>
      <c r="D53" s="81">
        <v>0</v>
      </c>
      <c r="E53" s="72">
        <v>0</v>
      </c>
      <c r="F53" s="81">
        <v>0</v>
      </c>
      <c r="G53" s="81">
        <v>0</v>
      </c>
      <c r="H53" s="72">
        <v>0</v>
      </c>
      <c r="I53" s="42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ht="15.75" customHeight="1" x14ac:dyDescent="0.25">
      <c r="A54" s="42"/>
      <c r="B54" s="90" t="s">
        <v>211</v>
      </c>
      <c r="C54" s="81">
        <v>0</v>
      </c>
      <c r="D54" s="81">
        <v>0</v>
      </c>
      <c r="E54" s="72">
        <v>0</v>
      </c>
      <c r="F54" s="81">
        <v>0</v>
      </c>
      <c r="G54" s="81">
        <v>0</v>
      </c>
      <c r="H54" s="72">
        <v>0</v>
      </c>
      <c r="I54" s="42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ht="15.75" customHeight="1" x14ac:dyDescent="0.25">
      <c r="A55" s="42"/>
      <c r="B55" s="92" t="s">
        <v>212</v>
      </c>
      <c r="C55" s="93">
        <v>0</v>
      </c>
      <c r="D55" s="93">
        <v>0</v>
      </c>
      <c r="E55" s="94">
        <v>0</v>
      </c>
      <c r="F55" s="93">
        <v>0</v>
      </c>
      <c r="G55" s="93">
        <v>0</v>
      </c>
      <c r="H55" s="94">
        <v>0</v>
      </c>
      <c r="I55" s="42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ht="15.75" customHeight="1" x14ac:dyDescent="0.25">
      <c r="A56" s="95" t="s">
        <v>213</v>
      </c>
      <c r="B56" s="96"/>
      <c r="C56" s="97">
        <f t="shared" ref="C56:D56" si="12">SUM(C57:C59)</f>
        <v>0</v>
      </c>
      <c r="D56" s="97">
        <f t="shared" si="12"/>
        <v>0</v>
      </c>
      <c r="E56" s="97">
        <f t="shared" si="1"/>
        <v>0</v>
      </c>
      <c r="F56" s="97">
        <f t="shared" ref="F56:G56" si="13">SUM(F57:F59)</f>
        <v>0</v>
      </c>
      <c r="G56" s="97">
        <f t="shared" si="13"/>
        <v>0</v>
      </c>
      <c r="H56" s="97">
        <f t="shared" si="3"/>
        <v>0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101" t="s">
        <v>214</v>
      </c>
      <c r="C57" s="99">
        <v>0</v>
      </c>
      <c r="D57" s="99">
        <v>0</v>
      </c>
      <c r="E57" s="100">
        <v>0</v>
      </c>
      <c r="F57" s="99">
        <v>0</v>
      </c>
      <c r="G57" s="99">
        <v>0</v>
      </c>
      <c r="H57" s="100">
        <v>0</v>
      </c>
      <c r="I57" s="42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ht="15.75" customHeight="1" x14ac:dyDescent="0.25">
      <c r="A58" s="42"/>
      <c r="B58" s="90" t="s">
        <v>215</v>
      </c>
      <c r="C58" s="81">
        <v>0</v>
      </c>
      <c r="D58" s="81">
        <v>0</v>
      </c>
      <c r="E58" s="72">
        <v>0</v>
      </c>
      <c r="F58" s="81">
        <v>0</v>
      </c>
      <c r="G58" s="81">
        <v>0</v>
      </c>
      <c r="H58" s="72">
        <v>0</v>
      </c>
      <c r="I58" s="42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ht="15.75" customHeight="1" x14ac:dyDescent="0.25">
      <c r="A59" s="42"/>
      <c r="B59" s="92" t="s">
        <v>216</v>
      </c>
      <c r="C59" s="93">
        <v>0</v>
      </c>
      <c r="D59" s="93">
        <v>0</v>
      </c>
      <c r="E59" s="94">
        <v>0</v>
      </c>
      <c r="F59" s="93">
        <v>0</v>
      </c>
      <c r="G59" s="93">
        <v>0</v>
      </c>
      <c r="H59" s="94">
        <v>0</v>
      </c>
      <c r="I59" s="42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 ht="15.75" customHeight="1" x14ac:dyDescent="0.25">
      <c r="A60" s="95" t="s">
        <v>217</v>
      </c>
      <c r="B60" s="96"/>
      <c r="C60" s="97">
        <f t="shared" ref="C60:D60" si="14">SUM(C61:C67)</f>
        <v>0</v>
      </c>
      <c r="D60" s="97">
        <f t="shared" si="14"/>
        <v>0</v>
      </c>
      <c r="E60" s="97">
        <f t="shared" si="1"/>
        <v>0</v>
      </c>
      <c r="F60" s="97">
        <f t="shared" ref="F60:G60" si="15">SUM(F61:F67)</f>
        <v>0</v>
      </c>
      <c r="G60" s="97">
        <f t="shared" si="15"/>
        <v>0</v>
      </c>
      <c r="H60" s="97">
        <f t="shared" si="3"/>
        <v>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101" t="s">
        <v>218</v>
      </c>
      <c r="C61" s="99">
        <v>0</v>
      </c>
      <c r="D61" s="99">
        <v>0</v>
      </c>
      <c r="E61" s="100">
        <v>0</v>
      </c>
      <c r="F61" s="99">
        <v>0</v>
      </c>
      <c r="G61" s="99">
        <v>0</v>
      </c>
      <c r="H61" s="100">
        <v>0</v>
      </c>
      <c r="I61" s="42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ht="15.75" customHeight="1" x14ac:dyDescent="0.25">
      <c r="A62" s="42"/>
      <c r="B62" s="90" t="s">
        <v>219</v>
      </c>
      <c r="C62" s="81">
        <v>0</v>
      </c>
      <c r="D62" s="81">
        <v>0</v>
      </c>
      <c r="E62" s="72">
        <v>0</v>
      </c>
      <c r="F62" s="81">
        <v>0</v>
      </c>
      <c r="G62" s="81">
        <v>0</v>
      </c>
      <c r="H62" s="72">
        <v>0</v>
      </c>
      <c r="I62" s="42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 ht="15.75" customHeight="1" x14ac:dyDescent="0.25">
      <c r="A63" s="42"/>
      <c r="B63" s="90" t="s">
        <v>220</v>
      </c>
      <c r="C63" s="81">
        <v>0</v>
      </c>
      <c r="D63" s="81">
        <v>0</v>
      </c>
      <c r="E63" s="72">
        <v>0</v>
      </c>
      <c r="F63" s="81">
        <v>0</v>
      </c>
      <c r="G63" s="81">
        <v>0</v>
      </c>
      <c r="H63" s="72">
        <v>0</v>
      </c>
      <c r="I63" s="42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spans="1:26" ht="15.75" customHeight="1" x14ac:dyDescent="0.25">
      <c r="A64" s="42"/>
      <c r="B64" s="90" t="s">
        <v>221</v>
      </c>
      <c r="C64" s="81">
        <v>0</v>
      </c>
      <c r="D64" s="81">
        <v>0</v>
      </c>
      <c r="E64" s="72">
        <v>0</v>
      </c>
      <c r="F64" s="81">
        <v>0</v>
      </c>
      <c r="G64" s="81">
        <v>0</v>
      </c>
      <c r="H64" s="72">
        <v>0</v>
      </c>
      <c r="I64" s="42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spans="1:26" ht="15.75" customHeight="1" x14ac:dyDescent="0.25">
      <c r="A65" s="42"/>
      <c r="B65" s="90" t="s">
        <v>222</v>
      </c>
      <c r="C65" s="81">
        <v>0</v>
      </c>
      <c r="D65" s="81">
        <v>0</v>
      </c>
      <c r="E65" s="72">
        <v>0</v>
      </c>
      <c r="F65" s="81">
        <v>0</v>
      </c>
      <c r="G65" s="81">
        <v>0</v>
      </c>
      <c r="H65" s="72">
        <v>0</v>
      </c>
      <c r="I65" s="42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spans="1:26" ht="15.75" customHeight="1" x14ac:dyDescent="0.25">
      <c r="A66" s="42"/>
      <c r="B66" s="90" t="s">
        <v>223</v>
      </c>
      <c r="C66" s="81">
        <v>0</v>
      </c>
      <c r="D66" s="81">
        <v>0</v>
      </c>
      <c r="E66" s="72">
        <v>0</v>
      </c>
      <c r="F66" s="81">
        <v>0</v>
      </c>
      <c r="G66" s="81">
        <v>0</v>
      </c>
      <c r="H66" s="72">
        <v>0</v>
      </c>
      <c r="I66" s="4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26" ht="15.75" customHeight="1" x14ac:dyDescent="0.25">
      <c r="A67" s="42"/>
      <c r="B67" s="92" t="s">
        <v>224</v>
      </c>
      <c r="C67" s="93">
        <v>0</v>
      </c>
      <c r="D67" s="93">
        <v>0</v>
      </c>
      <c r="E67" s="94">
        <v>0</v>
      </c>
      <c r="F67" s="93">
        <v>0</v>
      </c>
      <c r="G67" s="93">
        <v>0</v>
      </c>
      <c r="H67" s="94">
        <v>0</v>
      </c>
      <c r="I67" s="42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pans="1:26" ht="15.75" customHeight="1" x14ac:dyDescent="0.25">
      <c r="A68" s="95" t="s">
        <v>225</v>
      </c>
      <c r="B68" s="96"/>
      <c r="C68" s="97">
        <f t="shared" ref="C68:D68" si="16">SUM(C69:C71)</f>
        <v>0</v>
      </c>
      <c r="D68" s="97">
        <f t="shared" si="16"/>
        <v>0</v>
      </c>
      <c r="E68" s="97">
        <f t="shared" si="1"/>
        <v>0</v>
      </c>
      <c r="F68" s="97">
        <f t="shared" ref="F68:G68" si="17">SUM(F69:F71)</f>
        <v>0</v>
      </c>
      <c r="G68" s="97">
        <f t="shared" si="17"/>
        <v>0</v>
      </c>
      <c r="H68" s="97">
        <f t="shared" si="3"/>
        <v>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57"/>
      <c r="B69" s="103" t="s">
        <v>226</v>
      </c>
      <c r="C69" s="99">
        <v>0</v>
      </c>
      <c r="D69" s="99">
        <v>0</v>
      </c>
      <c r="E69" s="100">
        <v>0</v>
      </c>
      <c r="F69" s="99">
        <v>0</v>
      </c>
      <c r="G69" s="99">
        <v>0</v>
      </c>
      <c r="H69" s="100"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57"/>
      <c r="B70" s="54" t="s">
        <v>227</v>
      </c>
      <c r="C70" s="81">
        <v>0</v>
      </c>
      <c r="D70" s="81">
        <v>0</v>
      </c>
      <c r="E70" s="72">
        <v>0</v>
      </c>
      <c r="F70" s="81">
        <v>0</v>
      </c>
      <c r="G70" s="81">
        <v>0</v>
      </c>
      <c r="H70" s="72"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57"/>
      <c r="B71" s="77" t="s">
        <v>144</v>
      </c>
      <c r="C71" s="93">
        <v>0</v>
      </c>
      <c r="D71" s="93">
        <v>0</v>
      </c>
      <c r="E71" s="94">
        <v>0</v>
      </c>
      <c r="F71" s="93">
        <v>0</v>
      </c>
      <c r="G71" s="93">
        <v>0</v>
      </c>
      <c r="H71" s="94">
        <v>0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95" t="s">
        <v>228</v>
      </c>
      <c r="B72" s="96"/>
      <c r="C72" s="97">
        <f t="shared" ref="C72:D72" si="18">SUM(C73:C79)</f>
        <v>0</v>
      </c>
      <c r="D72" s="97">
        <f t="shared" si="18"/>
        <v>0</v>
      </c>
      <c r="E72" s="97">
        <f t="shared" si="1"/>
        <v>0</v>
      </c>
      <c r="F72" s="97">
        <f t="shared" ref="F72:G72" si="19">SUM(F73:F79)</f>
        <v>0</v>
      </c>
      <c r="G72" s="97">
        <f t="shared" si="19"/>
        <v>0</v>
      </c>
      <c r="H72" s="97">
        <f t="shared" si="3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101" t="s">
        <v>229</v>
      </c>
      <c r="C73" s="99">
        <v>0</v>
      </c>
      <c r="D73" s="99">
        <v>0</v>
      </c>
      <c r="E73" s="100">
        <v>0</v>
      </c>
      <c r="F73" s="99">
        <v>0</v>
      </c>
      <c r="G73" s="99">
        <v>0</v>
      </c>
      <c r="H73" s="100">
        <v>0</v>
      </c>
      <c r="I73" s="42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spans="1:26" ht="15.75" customHeight="1" x14ac:dyDescent="0.25">
      <c r="A74" s="42"/>
      <c r="B74" s="90" t="s">
        <v>230</v>
      </c>
      <c r="C74" s="81">
        <v>0</v>
      </c>
      <c r="D74" s="81">
        <v>0</v>
      </c>
      <c r="E74" s="72">
        <v>0</v>
      </c>
      <c r="F74" s="81">
        <v>0</v>
      </c>
      <c r="G74" s="81">
        <v>0</v>
      </c>
      <c r="H74" s="72">
        <v>0</v>
      </c>
      <c r="I74" s="42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spans="1:26" ht="15.75" customHeight="1" x14ac:dyDescent="0.25">
      <c r="A75" s="42"/>
      <c r="B75" s="90" t="s">
        <v>231</v>
      </c>
      <c r="C75" s="81">
        <v>0</v>
      </c>
      <c r="D75" s="81">
        <v>0</v>
      </c>
      <c r="E75" s="72">
        <v>0</v>
      </c>
      <c r="F75" s="81">
        <v>0</v>
      </c>
      <c r="G75" s="81">
        <v>0</v>
      </c>
      <c r="H75" s="72">
        <v>0</v>
      </c>
      <c r="I75" s="42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15.75" customHeight="1" x14ac:dyDescent="0.25">
      <c r="A76" s="42"/>
      <c r="B76" s="90" t="s">
        <v>232</v>
      </c>
      <c r="C76" s="81">
        <v>0</v>
      </c>
      <c r="D76" s="81">
        <v>0</v>
      </c>
      <c r="E76" s="72">
        <v>0</v>
      </c>
      <c r="F76" s="81">
        <v>0</v>
      </c>
      <c r="G76" s="81">
        <v>0</v>
      </c>
      <c r="H76" s="72">
        <v>0</v>
      </c>
      <c r="I76" s="42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spans="1:26" ht="15.75" customHeight="1" x14ac:dyDescent="0.25">
      <c r="A77" s="42"/>
      <c r="B77" s="90" t="s">
        <v>233</v>
      </c>
      <c r="C77" s="81">
        <v>0</v>
      </c>
      <c r="D77" s="81">
        <v>0</v>
      </c>
      <c r="E77" s="72">
        <v>0</v>
      </c>
      <c r="F77" s="81">
        <v>0</v>
      </c>
      <c r="G77" s="81">
        <v>0</v>
      </c>
      <c r="H77" s="72">
        <v>0</v>
      </c>
      <c r="I77" s="42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spans="1:26" ht="15.75" customHeight="1" x14ac:dyDescent="0.25">
      <c r="A78" s="42"/>
      <c r="B78" s="90" t="s">
        <v>234</v>
      </c>
      <c r="C78" s="81">
        <v>0</v>
      </c>
      <c r="D78" s="81">
        <v>0</v>
      </c>
      <c r="E78" s="72">
        <v>0</v>
      </c>
      <c r="F78" s="81">
        <v>0</v>
      </c>
      <c r="G78" s="81">
        <v>0</v>
      </c>
      <c r="H78" s="72">
        <v>0</v>
      </c>
      <c r="I78" s="42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spans="1:26" ht="15.75" customHeight="1" x14ac:dyDescent="0.25">
      <c r="A79" s="42"/>
      <c r="B79" s="90" t="s">
        <v>235</v>
      </c>
      <c r="C79" s="93">
        <v>0</v>
      </c>
      <c r="D79" s="93">
        <v>0</v>
      </c>
      <c r="E79" s="94">
        <v>0</v>
      </c>
      <c r="F79" s="93">
        <v>0</v>
      </c>
      <c r="G79" s="93">
        <v>0</v>
      </c>
      <c r="H79" s="94">
        <v>0</v>
      </c>
      <c r="I79" s="42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spans="1:26" ht="15.75" customHeight="1" thickBot="1" x14ac:dyDescent="0.3">
      <c r="A80" s="42"/>
      <c r="B80" s="104" t="s">
        <v>236</v>
      </c>
      <c r="C80" s="105">
        <f t="shared" ref="C80:H80" si="20">C8+C16+C26+C36+C46+C56+C60+C68+C72</f>
        <v>354205400</v>
      </c>
      <c r="D80" s="105">
        <f t="shared" si="20"/>
        <v>246179961.52000001</v>
      </c>
      <c r="E80" s="105">
        <f t="shared" si="20"/>
        <v>600385361.51999998</v>
      </c>
      <c r="F80" s="105">
        <f t="shared" si="20"/>
        <v>600385361.51999998</v>
      </c>
      <c r="G80" s="105">
        <f t="shared" si="20"/>
        <v>600385361.51999998</v>
      </c>
      <c r="H80" s="105">
        <f t="shared" si="20"/>
        <v>0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thickTop="1" x14ac:dyDescent="0.25">
      <c r="A81" s="42"/>
      <c r="B81" s="42"/>
      <c r="C81" s="106"/>
      <c r="D81" s="106"/>
      <c r="E81" s="106"/>
      <c r="F81" s="106"/>
      <c r="G81" s="106"/>
      <c r="H81" s="106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107" t="s">
        <v>61</v>
      </c>
      <c r="C82" s="106"/>
      <c r="D82" s="106"/>
      <c r="E82" s="106"/>
      <c r="F82" s="106"/>
      <c r="G82" s="106"/>
      <c r="H82" s="106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106"/>
      <c r="D83" s="106"/>
      <c r="E83" s="106"/>
      <c r="F83" s="106"/>
      <c r="G83" s="106"/>
      <c r="H83" s="106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106"/>
      <c r="D84" s="106"/>
      <c r="E84" s="106"/>
      <c r="F84" s="106"/>
      <c r="G84" s="106"/>
      <c r="H84" s="106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106"/>
      <c r="D85" s="106"/>
      <c r="E85" s="106"/>
      <c r="F85" s="106"/>
      <c r="G85" s="106"/>
      <c r="H85" s="106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106"/>
      <c r="D86" s="106"/>
      <c r="E86" s="106"/>
      <c r="F86" s="106"/>
      <c r="G86" s="106"/>
      <c r="H86" s="106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106"/>
      <c r="D87" s="106"/>
      <c r="E87" s="106"/>
      <c r="F87" s="106"/>
      <c r="G87" s="106"/>
      <c r="H87" s="106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106"/>
      <c r="D88" s="106"/>
      <c r="E88" s="106"/>
      <c r="F88" s="106"/>
      <c r="G88" s="106"/>
      <c r="H88" s="106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106"/>
      <c r="D89" s="106"/>
      <c r="E89" s="106"/>
      <c r="F89" s="106"/>
      <c r="G89" s="106"/>
      <c r="H89" s="106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106"/>
      <c r="D90" s="106"/>
      <c r="E90" s="106"/>
      <c r="F90" s="106"/>
      <c r="G90" s="106"/>
      <c r="H90" s="106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106"/>
      <c r="D91" s="106"/>
      <c r="E91" s="106"/>
      <c r="F91" s="106"/>
      <c r="G91" s="106"/>
      <c r="H91" s="106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106"/>
      <c r="D92" s="106"/>
      <c r="E92" s="106"/>
      <c r="F92" s="106"/>
      <c r="G92" s="106"/>
      <c r="H92" s="106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106"/>
      <c r="D93" s="106"/>
      <c r="E93" s="106"/>
      <c r="F93" s="106"/>
      <c r="G93" s="106"/>
      <c r="H93" s="106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106"/>
      <c r="D94" s="106"/>
      <c r="E94" s="106"/>
      <c r="F94" s="106"/>
      <c r="G94" s="106"/>
      <c r="H94" s="106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106"/>
      <c r="D95" s="106"/>
      <c r="E95" s="106"/>
      <c r="F95" s="106"/>
      <c r="G95" s="106"/>
      <c r="H95" s="106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106"/>
      <c r="D96" s="106"/>
      <c r="E96" s="106"/>
      <c r="F96" s="106"/>
      <c r="G96" s="106"/>
      <c r="H96" s="106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106"/>
      <c r="D97" s="106"/>
      <c r="E97" s="106"/>
      <c r="F97" s="106"/>
      <c r="G97" s="106"/>
      <c r="H97" s="106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106"/>
      <c r="D98" s="106"/>
      <c r="E98" s="106"/>
      <c r="F98" s="106"/>
      <c r="G98" s="106"/>
      <c r="H98" s="106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106"/>
      <c r="D99" s="106"/>
      <c r="E99" s="106"/>
      <c r="F99" s="106"/>
      <c r="G99" s="106"/>
      <c r="H99" s="106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106"/>
      <c r="D100" s="106"/>
      <c r="E100" s="106"/>
      <c r="F100" s="106"/>
      <c r="G100" s="106"/>
      <c r="H100" s="106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106"/>
      <c r="D101" s="106"/>
      <c r="E101" s="106"/>
      <c r="F101" s="106"/>
      <c r="G101" s="106"/>
      <c r="H101" s="106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106"/>
      <c r="D102" s="106"/>
      <c r="E102" s="106"/>
      <c r="F102" s="106"/>
      <c r="G102" s="106"/>
      <c r="H102" s="106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106"/>
      <c r="D103" s="106"/>
      <c r="E103" s="106"/>
      <c r="F103" s="106"/>
      <c r="G103" s="106"/>
      <c r="H103" s="106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106"/>
      <c r="D104" s="106"/>
      <c r="E104" s="106"/>
      <c r="F104" s="106"/>
      <c r="G104" s="106"/>
      <c r="H104" s="106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106"/>
      <c r="D105" s="106"/>
      <c r="E105" s="106"/>
      <c r="F105" s="106"/>
      <c r="G105" s="106"/>
      <c r="H105" s="106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106"/>
      <c r="D106" s="106"/>
      <c r="E106" s="106"/>
      <c r="F106" s="106"/>
      <c r="G106" s="106"/>
      <c r="H106" s="106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106"/>
      <c r="D107" s="106"/>
      <c r="E107" s="106"/>
      <c r="F107" s="106"/>
      <c r="G107" s="106"/>
      <c r="H107" s="106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106"/>
      <c r="D108" s="106"/>
      <c r="E108" s="106"/>
      <c r="F108" s="106"/>
      <c r="G108" s="106"/>
      <c r="H108" s="106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106"/>
      <c r="D109" s="106"/>
      <c r="E109" s="106"/>
      <c r="F109" s="106"/>
      <c r="G109" s="106"/>
      <c r="H109" s="106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106"/>
      <c r="D110" s="106"/>
      <c r="E110" s="106"/>
      <c r="F110" s="106"/>
      <c r="G110" s="106"/>
      <c r="H110" s="106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106"/>
      <c r="D111" s="106"/>
      <c r="E111" s="106"/>
      <c r="F111" s="106"/>
      <c r="G111" s="106"/>
      <c r="H111" s="106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106"/>
      <c r="D112" s="106"/>
      <c r="E112" s="106"/>
      <c r="F112" s="106"/>
      <c r="G112" s="106"/>
      <c r="H112" s="106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106"/>
      <c r="D113" s="106"/>
      <c r="E113" s="106"/>
      <c r="F113" s="106"/>
      <c r="G113" s="106"/>
      <c r="H113" s="106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106"/>
      <c r="D114" s="106"/>
      <c r="E114" s="106"/>
      <c r="F114" s="106"/>
      <c r="G114" s="106"/>
      <c r="H114" s="106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106"/>
      <c r="D115" s="106"/>
      <c r="E115" s="106"/>
      <c r="F115" s="106"/>
      <c r="G115" s="106"/>
      <c r="H115" s="106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106"/>
      <c r="D116" s="106"/>
      <c r="E116" s="106"/>
      <c r="F116" s="106"/>
      <c r="G116" s="106"/>
      <c r="H116" s="106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106"/>
      <c r="D117" s="106"/>
      <c r="E117" s="106"/>
      <c r="F117" s="106"/>
      <c r="G117" s="106"/>
      <c r="H117" s="106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106"/>
      <c r="D118" s="106"/>
      <c r="E118" s="106"/>
      <c r="F118" s="106"/>
      <c r="G118" s="106"/>
      <c r="H118" s="106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106"/>
      <c r="D119" s="106"/>
      <c r="E119" s="106"/>
      <c r="F119" s="106"/>
      <c r="G119" s="106"/>
      <c r="H119" s="106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106"/>
      <c r="D120" s="106"/>
      <c r="E120" s="106"/>
      <c r="F120" s="106"/>
      <c r="G120" s="106"/>
      <c r="H120" s="106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106"/>
      <c r="D121" s="106"/>
      <c r="E121" s="106"/>
      <c r="F121" s="106"/>
      <c r="G121" s="106"/>
      <c r="H121" s="106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106"/>
      <c r="D122" s="106"/>
      <c r="E122" s="106"/>
      <c r="F122" s="106"/>
      <c r="G122" s="106"/>
      <c r="H122" s="106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106"/>
      <c r="D123" s="106"/>
      <c r="E123" s="106"/>
      <c r="F123" s="106"/>
      <c r="G123" s="106"/>
      <c r="H123" s="106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106"/>
      <c r="D124" s="106"/>
      <c r="E124" s="106"/>
      <c r="F124" s="106"/>
      <c r="G124" s="106"/>
      <c r="H124" s="106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106"/>
      <c r="D125" s="106"/>
      <c r="E125" s="106"/>
      <c r="F125" s="106"/>
      <c r="G125" s="106"/>
      <c r="H125" s="106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106"/>
      <c r="D126" s="106"/>
      <c r="E126" s="106"/>
      <c r="F126" s="106"/>
      <c r="G126" s="106"/>
      <c r="H126" s="106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106"/>
      <c r="D127" s="106"/>
      <c r="E127" s="106"/>
      <c r="F127" s="106"/>
      <c r="G127" s="106"/>
      <c r="H127" s="106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106"/>
      <c r="D128" s="106"/>
      <c r="E128" s="106"/>
      <c r="F128" s="106"/>
      <c r="G128" s="106"/>
      <c r="H128" s="106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106"/>
      <c r="D129" s="106"/>
      <c r="E129" s="106"/>
      <c r="F129" s="106"/>
      <c r="G129" s="106"/>
      <c r="H129" s="106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106"/>
      <c r="D130" s="106"/>
      <c r="E130" s="106"/>
      <c r="F130" s="106"/>
      <c r="G130" s="106"/>
      <c r="H130" s="106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106"/>
      <c r="D131" s="106"/>
      <c r="E131" s="106"/>
      <c r="F131" s="106"/>
      <c r="G131" s="106"/>
      <c r="H131" s="106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106"/>
      <c r="D132" s="106"/>
      <c r="E132" s="106"/>
      <c r="F132" s="106"/>
      <c r="G132" s="106"/>
      <c r="H132" s="106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106"/>
      <c r="D133" s="106"/>
      <c r="E133" s="106"/>
      <c r="F133" s="106"/>
      <c r="G133" s="106"/>
      <c r="H133" s="106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106"/>
      <c r="D134" s="106"/>
      <c r="E134" s="106"/>
      <c r="F134" s="106"/>
      <c r="G134" s="106"/>
      <c r="H134" s="106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106"/>
      <c r="D135" s="106"/>
      <c r="E135" s="106"/>
      <c r="F135" s="106"/>
      <c r="G135" s="106"/>
      <c r="H135" s="106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106"/>
      <c r="D136" s="106"/>
      <c r="E136" s="106"/>
      <c r="F136" s="106"/>
      <c r="G136" s="106"/>
      <c r="H136" s="106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106"/>
      <c r="D137" s="106"/>
      <c r="E137" s="106"/>
      <c r="F137" s="106"/>
      <c r="G137" s="106"/>
      <c r="H137" s="106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106"/>
      <c r="D138" s="106"/>
      <c r="E138" s="106"/>
      <c r="F138" s="106"/>
      <c r="G138" s="106"/>
      <c r="H138" s="106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106"/>
      <c r="D139" s="106"/>
      <c r="E139" s="106"/>
      <c r="F139" s="106"/>
      <c r="G139" s="106"/>
      <c r="H139" s="106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106"/>
      <c r="D140" s="106"/>
      <c r="E140" s="106"/>
      <c r="F140" s="106"/>
      <c r="G140" s="106"/>
      <c r="H140" s="106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106"/>
      <c r="D141" s="106"/>
      <c r="E141" s="106"/>
      <c r="F141" s="106"/>
      <c r="G141" s="106"/>
      <c r="H141" s="106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106"/>
      <c r="D142" s="106"/>
      <c r="E142" s="106"/>
      <c r="F142" s="106"/>
      <c r="G142" s="106"/>
      <c r="H142" s="106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106"/>
      <c r="D143" s="106"/>
      <c r="E143" s="106"/>
      <c r="F143" s="106"/>
      <c r="G143" s="106"/>
      <c r="H143" s="106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106"/>
      <c r="D144" s="106"/>
      <c r="E144" s="106"/>
      <c r="F144" s="106"/>
      <c r="G144" s="106"/>
      <c r="H144" s="106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106"/>
      <c r="D145" s="106"/>
      <c r="E145" s="106"/>
      <c r="F145" s="106"/>
      <c r="G145" s="106"/>
      <c r="H145" s="106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106"/>
      <c r="D146" s="106"/>
      <c r="E146" s="106"/>
      <c r="F146" s="106"/>
      <c r="G146" s="106"/>
      <c r="H146" s="106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106"/>
      <c r="D147" s="106"/>
      <c r="E147" s="106"/>
      <c r="F147" s="106"/>
      <c r="G147" s="106"/>
      <c r="H147" s="106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106"/>
      <c r="D148" s="106"/>
      <c r="E148" s="106"/>
      <c r="F148" s="106"/>
      <c r="G148" s="106"/>
      <c r="H148" s="106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106"/>
      <c r="D149" s="106"/>
      <c r="E149" s="106"/>
      <c r="F149" s="106"/>
      <c r="G149" s="106"/>
      <c r="H149" s="106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106"/>
      <c r="D150" s="106"/>
      <c r="E150" s="106"/>
      <c r="F150" s="106"/>
      <c r="G150" s="106"/>
      <c r="H150" s="106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106"/>
      <c r="D151" s="106"/>
      <c r="E151" s="106"/>
      <c r="F151" s="106"/>
      <c r="G151" s="106"/>
      <c r="H151" s="106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106"/>
      <c r="D152" s="106"/>
      <c r="E152" s="106"/>
      <c r="F152" s="106"/>
      <c r="G152" s="106"/>
      <c r="H152" s="106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106"/>
      <c r="D153" s="106"/>
      <c r="E153" s="106"/>
      <c r="F153" s="106"/>
      <c r="G153" s="106"/>
      <c r="H153" s="106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106"/>
      <c r="D154" s="106"/>
      <c r="E154" s="106"/>
      <c r="F154" s="106"/>
      <c r="G154" s="106"/>
      <c r="H154" s="106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106"/>
      <c r="D155" s="106"/>
      <c r="E155" s="106"/>
      <c r="F155" s="106"/>
      <c r="G155" s="106"/>
      <c r="H155" s="106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106"/>
      <c r="D156" s="106"/>
      <c r="E156" s="106"/>
      <c r="F156" s="106"/>
      <c r="G156" s="106"/>
      <c r="H156" s="106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106"/>
      <c r="D157" s="106"/>
      <c r="E157" s="106"/>
      <c r="F157" s="106"/>
      <c r="G157" s="106"/>
      <c r="H157" s="106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106"/>
      <c r="D158" s="106"/>
      <c r="E158" s="106"/>
      <c r="F158" s="106"/>
      <c r="G158" s="106"/>
      <c r="H158" s="106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106"/>
      <c r="D159" s="106"/>
      <c r="E159" s="106"/>
      <c r="F159" s="106"/>
      <c r="G159" s="106"/>
      <c r="H159" s="106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106"/>
      <c r="D160" s="106"/>
      <c r="E160" s="106"/>
      <c r="F160" s="106"/>
      <c r="G160" s="106"/>
      <c r="H160" s="106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106"/>
      <c r="D161" s="106"/>
      <c r="E161" s="106"/>
      <c r="F161" s="106"/>
      <c r="G161" s="106"/>
      <c r="H161" s="106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106"/>
      <c r="D162" s="106"/>
      <c r="E162" s="106"/>
      <c r="F162" s="106"/>
      <c r="G162" s="106"/>
      <c r="H162" s="106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106"/>
      <c r="D163" s="106"/>
      <c r="E163" s="106"/>
      <c r="F163" s="106"/>
      <c r="G163" s="106"/>
      <c r="H163" s="106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106"/>
      <c r="D164" s="106"/>
      <c r="E164" s="106"/>
      <c r="F164" s="106"/>
      <c r="G164" s="106"/>
      <c r="H164" s="106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106"/>
      <c r="D165" s="106"/>
      <c r="E165" s="106"/>
      <c r="F165" s="106"/>
      <c r="G165" s="106"/>
      <c r="H165" s="106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106"/>
      <c r="D166" s="106"/>
      <c r="E166" s="106"/>
      <c r="F166" s="106"/>
      <c r="G166" s="106"/>
      <c r="H166" s="106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106"/>
      <c r="D167" s="106"/>
      <c r="E167" s="106"/>
      <c r="F167" s="106"/>
      <c r="G167" s="106"/>
      <c r="H167" s="106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106"/>
      <c r="D168" s="106"/>
      <c r="E168" s="106"/>
      <c r="F168" s="106"/>
      <c r="G168" s="106"/>
      <c r="H168" s="106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106"/>
      <c r="D169" s="106"/>
      <c r="E169" s="106"/>
      <c r="F169" s="106"/>
      <c r="G169" s="106"/>
      <c r="H169" s="106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106"/>
      <c r="D170" s="106"/>
      <c r="E170" s="106"/>
      <c r="F170" s="106"/>
      <c r="G170" s="106"/>
      <c r="H170" s="106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106"/>
      <c r="D171" s="106"/>
      <c r="E171" s="106"/>
      <c r="F171" s="106"/>
      <c r="G171" s="106"/>
      <c r="H171" s="106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106"/>
      <c r="D172" s="106"/>
      <c r="E172" s="106"/>
      <c r="F172" s="106"/>
      <c r="G172" s="106"/>
      <c r="H172" s="106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106"/>
      <c r="D173" s="106"/>
      <c r="E173" s="106"/>
      <c r="F173" s="106"/>
      <c r="G173" s="106"/>
      <c r="H173" s="106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106"/>
      <c r="D174" s="106"/>
      <c r="E174" s="106"/>
      <c r="F174" s="106"/>
      <c r="G174" s="106"/>
      <c r="H174" s="106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106"/>
      <c r="D175" s="106"/>
      <c r="E175" s="106"/>
      <c r="F175" s="106"/>
      <c r="G175" s="106"/>
      <c r="H175" s="106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106"/>
      <c r="D176" s="106"/>
      <c r="E176" s="106"/>
      <c r="F176" s="106"/>
      <c r="G176" s="106"/>
      <c r="H176" s="106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106"/>
      <c r="D177" s="106"/>
      <c r="E177" s="106"/>
      <c r="F177" s="106"/>
      <c r="G177" s="106"/>
      <c r="H177" s="106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106"/>
      <c r="D178" s="106"/>
      <c r="E178" s="106"/>
      <c r="F178" s="106"/>
      <c r="G178" s="106"/>
      <c r="H178" s="106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106"/>
      <c r="D179" s="106"/>
      <c r="E179" s="106"/>
      <c r="F179" s="106"/>
      <c r="G179" s="106"/>
      <c r="H179" s="106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106"/>
      <c r="D180" s="106"/>
      <c r="E180" s="106"/>
      <c r="F180" s="106"/>
      <c r="G180" s="106"/>
      <c r="H180" s="106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106"/>
      <c r="D181" s="106"/>
      <c r="E181" s="106"/>
      <c r="F181" s="106"/>
      <c r="G181" s="106"/>
      <c r="H181" s="106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106"/>
      <c r="D182" s="106"/>
      <c r="E182" s="106"/>
      <c r="F182" s="106"/>
      <c r="G182" s="106"/>
      <c r="H182" s="106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106"/>
      <c r="D183" s="106"/>
      <c r="E183" s="106"/>
      <c r="F183" s="106"/>
      <c r="G183" s="106"/>
      <c r="H183" s="106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106"/>
      <c r="D184" s="106"/>
      <c r="E184" s="106"/>
      <c r="F184" s="106"/>
      <c r="G184" s="106"/>
      <c r="H184" s="106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106"/>
      <c r="D185" s="106"/>
      <c r="E185" s="106"/>
      <c r="F185" s="106"/>
      <c r="G185" s="106"/>
      <c r="H185" s="106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106"/>
      <c r="D186" s="106"/>
      <c r="E186" s="106"/>
      <c r="F186" s="106"/>
      <c r="G186" s="106"/>
      <c r="H186" s="106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106"/>
      <c r="D187" s="106"/>
      <c r="E187" s="106"/>
      <c r="F187" s="106"/>
      <c r="G187" s="106"/>
      <c r="H187" s="106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106"/>
      <c r="D188" s="106"/>
      <c r="E188" s="106"/>
      <c r="F188" s="106"/>
      <c r="G188" s="106"/>
      <c r="H188" s="106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106"/>
      <c r="D189" s="106"/>
      <c r="E189" s="106"/>
      <c r="F189" s="106"/>
      <c r="G189" s="106"/>
      <c r="H189" s="106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106"/>
      <c r="D190" s="106"/>
      <c r="E190" s="106"/>
      <c r="F190" s="106"/>
      <c r="G190" s="106"/>
      <c r="H190" s="106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106"/>
      <c r="D191" s="106"/>
      <c r="E191" s="106"/>
      <c r="F191" s="106"/>
      <c r="G191" s="106"/>
      <c r="H191" s="106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106"/>
      <c r="D192" s="106"/>
      <c r="E192" s="106"/>
      <c r="F192" s="106"/>
      <c r="G192" s="106"/>
      <c r="H192" s="106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106"/>
      <c r="D193" s="106"/>
      <c r="E193" s="106"/>
      <c r="F193" s="106"/>
      <c r="G193" s="106"/>
      <c r="H193" s="106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106"/>
      <c r="D194" s="106"/>
      <c r="E194" s="106"/>
      <c r="F194" s="106"/>
      <c r="G194" s="106"/>
      <c r="H194" s="106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106"/>
      <c r="D195" s="106"/>
      <c r="E195" s="106"/>
      <c r="F195" s="106"/>
      <c r="G195" s="106"/>
      <c r="H195" s="106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106"/>
      <c r="D196" s="106"/>
      <c r="E196" s="106"/>
      <c r="F196" s="106"/>
      <c r="G196" s="106"/>
      <c r="H196" s="106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106"/>
      <c r="D197" s="106"/>
      <c r="E197" s="106"/>
      <c r="F197" s="106"/>
      <c r="G197" s="106"/>
      <c r="H197" s="106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106"/>
      <c r="D198" s="106"/>
      <c r="E198" s="106"/>
      <c r="F198" s="106"/>
      <c r="G198" s="106"/>
      <c r="H198" s="106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106"/>
      <c r="D199" s="106"/>
      <c r="E199" s="106"/>
      <c r="F199" s="106"/>
      <c r="G199" s="106"/>
      <c r="H199" s="106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106"/>
      <c r="D200" s="106"/>
      <c r="E200" s="106"/>
      <c r="F200" s="106"/>
      <c r="G200" s="106"/>
      <c r="H200" s="106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106"/>
      <c r="D201" s="106"/>
      <c r="E201" s="106"/>
      <c r="F201" s="106"/>
      <c r="G201" s="106"/>
      <c r="H201" s="106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106"/>
      <c r="D202" s="106"/>
      <c r="E202" s="106"/>
      <c r="F202" s="106"/>
      <c r="G202" s="106"/>
      <c r="H202" s="106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106"/>
      <c r="D203" s="106"/>
      <c r="E203" s="106"/>
      <c r="F203" s="106"/>
      <c r="G203" s="106"/>
      <c r="H203" s="106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106"/>
      <c r="D204" s="106"/>
      <c r="E204" s="106"/>
      <c r="F204" s="106"/>
      <c r="G204" s="106"/>
      <c r="H204" s="106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106"/>
      <c r="D205" s="106"/>
      <c r="E205" s="106"/>
      <c r="F205" s="106"/>
      <c r="G205" s="106"/>
      <c r="H205" s="106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106"/>
      <c r="D206" s="106"/>
      <c r="E206" s="106"/>
      <c r="F206" s="106"/>
      <c r="G206" s="106"/>
      <c r="H206" s="106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106"/>
      <c r="D207" s="106"/>
      <c r="E207" s="106"/>
      <c r="F207" s="106"/>
      <c r="G207" s="106"/>
      <c r="H207" s="106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106"/>
      <c r="D208" s="106"/>
      <c r="E208" s="106"/>
      <c r="F208" s="106"/>
      <c r="G208" s="106"/>
      <c r="H208" s="106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106"/>
      <c r="D209" s="106"/>
      <c r="E209" s="106"/>
      <c r="F209" s="106"/>
      <c r="G209" s="106"/>
      <c r="H209" s="106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106"/>
      <c r="D210" s="106"/>
      <c r="E210" s="106"/>
      <c r="F210" s="106"/>
      <c r="G210" s="106"/>
      <c r="H210" s="106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106"/>
      <c r="D211" s="106"/>
      <c r="E211" s="106"/>
      <c r="F211" s="106"/>
      <c r="G211" s="106"/>
      <c r="H211" s="106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106"/>
      <c r="D212" s="106"/>
      <c r="E212" s="106"/>
      <c r="F212" s="106"/>
      <c r="G212" s="106"/>
      <c r="H212" s="106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106"/>
      <c r="D213" s="106"/>
      <c r="E213" s="106"/>
      <c r="F213" s="106"/>
      <c r="G213" s="106"/>
      <c r="H213" s="106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106"/>
      <c r="D214" s="106"/>
      <c r="E214" s="106"/>
      <c r="F214" s="106"/>
      <c r="G214" s="106"/>
      <c r="H214" s="106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106"/>
      <c r="D215" s="106"/>
      <c r="E215" s="106"/>
      <c r="F215" s="106"/>
      <c r="G215" s="106"/>
      <c r="H215" s="106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106"/>
      <c r="D216" s="106"/>
      <c r="E216" s="106"/>
      <c r="F216" s="106"/>
      <c r="G216" s="106"/>
      <c r="H216" s="106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106"/>
      <c r="D217" s="106"/>
      <c r="E217" s="106"/>
      <c r="F217" s="106"/>
      <c r="G217" s="106"/>
      <c r="H217" s="106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106"/>
      <c r="D218" s="106"/>
      <c r="E218" s="106"/>
      <c r="F218" s="106"/>
      <c r="G218" s="106"/>
      <c r="H218" s="106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106"/>
      <c r="D219" s="106"/>
      <c r="E219" s="106"/>
      <c r="F219" s="106"/>
      <c r="G219" s="106"/>
      <c r="H219" s="106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106"/>
      <c r="D220" s="106"/>
      <c r="E220" s="106"/>
      <c r="F220" s="106"/>
      <c r="G220" s="106"/>
      <c r="H220" s="106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106"/>
      <c r="D221" s="106"/>
      <c r="E221" s="106"/>
      <c r="F221" s="106"/>
      <c r="G221" s="106"/>
      <c r="H221" s="106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106"/>
      <c r="D222" s="106"/>
      <c r="E222" s="106"/>
      <c r="F222" s="106"/>
      <c r="G222" s="106"/>
      <c r="H222" s="106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106"/>
      <c r="D223" s="106"/>
      <c r="E223" s="106"/>
      <c r="F223" s="106"/>
      <c r="G223" s="106"/>
      <c r="H223" s="106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106"/>
      <c r="D224" s="106"/>
      <c r="E224" s="106"/>
      <c r="F224" s="106"/>
      <c r="G224" s="106"/>
      <c r="H224" s="106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106"/>
      <c r="D225" s="106"/>
      <c r="E225" s="106"/>
      <c r="F225" s="106"/>
      <c r="G225" s="106"/>
      <c r="H225" s="106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106"/>
      <c r="D226" s="106"/>
      <c r="E226" s="106"/>
      <c r="F226" s="106"/>
      <c r="G226" s="106"/>
      <c r="H226" s="106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106"/>
      <c r="D227" s="106"/>
      <c r="E227" s="106"/>
      <c r="F227" s="106"/>
      <c r="G227" s="106"/>
      <c r="H227" s="106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106"/>
      <c r="D228" s="106"/>
      <c r="E228" s="106"/>
      <c r="F228" s="106"/>
      <c r="G228" s="106"/>
      <c r="H228" s="106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106"/>
      <c r="D229" s="106"/>
      <c r="E229" s="106"/>
      <c r="F229" s="106"/>
      <c r="G229" s="106"/>
      <c r="H229" s="106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106"/>
      <c r="D230" s="106"/>
      <c r="E230" s="106"/>
      <c r="F230" s="106"/>
      <c r="G230" s="106"/>
      <c r="H230" s="106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106"/>
      <c r="D231" s="106"/>
      <c r="E231" s="106"/>
      <c r="F231" s="106"/>
      <c r="G231" s="106"/>
      <c r="H231" s="106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106"/>
      <c r="D232" s="106"/>
      <c r="E232" s="106"/>
      <c r="F232" s="106"/>
      <c r="G232" s="106"/>
      <c r="H232" s="106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106"/>
      <c r="D233" s="106"/>
      <c r="E233" s="106"/>
      <c r="F233" s="106"/>
      <c r="G233" s="106"/>
      <c r="H233" s="106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106"/>
      <c r="D234" s="106"/>
      <c r="E234" s="106"/>
      <c r="F234" s="106"/>
      <c r="G234" s="106"/>
      <c r="H234" s="106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106"/>
      <c r="D235" s="106"/>
      <c r="E235" s="106"/>
      <c r="F235" s="106"/>
      <c r="G235" s="106"/>
      <c r="H235" s="106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106"/>
      <c r="D236" s="106"/>
      <c r="E236" s="106"/>
      <c r="F236" s="106"/>
      <c r="G236" s="106"/>
      <c r="H236" s="106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106"/>
      <c r="D237" s="106"/>
      <c r="E237" s="106"/>
      <c r="F237" s="106"/>
      <c r="G237" s="106"/>
      <c r="H237" s="106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106"/>
      <c r="D238" s="106"/>
      <c r="E238" s="106"/>
      <c r="F238" s="106"/>
      <c r="G238" s="106"/>
      <c r="H238" s="106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106"/>
      <c r="D239" s="106"/>
      <c r="E239" s="106"/>
      <c r="F239" s="106"/>
      <c r="G239" s="106"/>
      <c r="H239" s="106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106"/>
      <c r="D240" s="106"/>
      <c r="E240" s="106"/>
      <c r="F240" s="106"/>
      <c r="G240" s="106"/>
      <c r="H240" s="106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106"/>
      <c r="D241" s="106"/>
      <c r="E241" s="106"/>
      <c r="F241" s="106"/>
      <c r="G241" s="106"/>
      <c r="H241" s="106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106"/>
      <c r="D242" s="106"/>
      <c r="E242" s="106"/>
      <c r="F242" s="106"/>
      <c r="G242" s="106"/>
      <c r="H242" s="106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106"/>
      <c r="D243" s="106"/>
      <c r="E243" s="106"/>
      <c r="F243" s="106"/>
      <c r="G243" s="106"/>
      <c r="H243" s="106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106"/>
      <c r="D244" s="106"/>
      <c r="E244" s="106"/>
      <c r="F244" s="106"/>
      <c r="G244" s="106"/>
      <c r="H244" s="106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106"/>
      <c r="D245" s="106"/>
      <c r="E245" s="106"/>
      <c r="F245" s="106"/>
      <c r="G245" s="106"/>
      <c r="H245" s="106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106"/>
      <c r="D246" s="106"/>
      <c r="E246" s="106"/>
      <c r="F246" s="106"/>
      <c r="G246" s="106"/>
      <c r="H246" s="106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106"/>
      <c r="D247" s="106"/>
      <c r="E247" s="106"/>
      <c r="F247" s="106"/>
      <c r="G247" s="106"/>
      <c r="H247" s="106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106"/>
      <c r="D248" s="106"/>
      <c r="E248" s="106"/>
      <c r="F248" s="106"/>
      <c r="G248" s="106"/>
      <c r="H248" s="106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106"/>
      <c r="D249" s="106"/>
      <c r="E249" s="106"/>
      <c r="F249" s="106"/>
      <c r="G249" s="106"/>
      <c r="H249" s="106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106"/>
      <c r="D250" s="106"/>
      <c r="E250" s="106"/>
      <c r="F250" s="106"/>
      <c r="G250" s="106"/>
      <c r="H250" s="106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106"/>
      <c r="D251" s="106"/>
      <c r="E251" s="106"/>
      <c r="F251" s="106"/>
      <c r="G251" s="106"/>
      <c r="H251" s="106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106"/>
      <c r="D252" s="106"/>
      <c r="E252" s="106"/>
      <c r="F252" s="106"/>
      <c r="G252" s="106"/>
      <c r="H252" s="106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106"/>
      <c r="D253" s="106"/>
      <c r="E253" s="106"/>
      <c r="F253" s="106"/>
      <c r="G253" s="106"/>
      <c r="H253" s="106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106"/>
      <c r="D254" s="106"/>
      <c r="E254" s="106"/>
      <c r="F254" s="106"/>
      <c r="G254" s="106"/>
      <c r="H254" s="106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106"/>
      <c r="D255" s="106"/>
      <c r="E255" s="106"/>
      <c r="F255" s="106"/>
      <c r="G255" s="106"/>
      <c r="H255" s="106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106"/>
      <c r="D256" s="106"/>
      <c r="E256" s="106"/>
      <c r="F256" s="106"/>
      <c r="G256" s="106"/>
      <c r="H256" s="106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106"/>
      <c r="D257" s="106"/>
      <c r="E257" s="106"/>
      <c r="F257" s="106"/>
      <c r="G257" s="106"/>
      <c r="H257" s="106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106"/>
      <c r="D258" s="106"/>
      <c r="E258" s="106"/>
      <c r="F258" s="106"/>
      <c r="G258" s="106"/>
      <c r="H258" s="106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106"/>
      <c r="D259" s="106"/>
      <c r="E259" s="106"/>
      <c r="F259" s="106"/>
      <c r="G259" s="106"/>
      <c r="H259" s="106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106"/>
      <c r="D260" s="106"/>
      <c r="E260" s="106"/>
      <c r="F260" s="106"/>
      <c r="G260" s="106"/>
      <c r="H260" s="106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106"/>
      <c r="D261" s="106"/>
      <c r="E261" s="106"/>
      <c r="F261" s="106"/>
      <c r="G261" s="106"/>
      <c r="H261" s="106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106"/>
      <c r="D262" s="106"/>
      <c r="E262" s="106"/>
      <c r="F262" s="106"/>
      <c r="G262" s="106"/>
      <c r="H262" s="106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106"/>
      <c r="D263" s="106"/>
      <c r="E263" s="106"/>
      <c r="F263" s="106"/>
      <c r="G263" s="106"/>
      <c r="H263" s="106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106"/>
      <c r="D264" s="106"/>
      <c r="E264" s="106"/>
      <c r="F264" s="106"/>
      <c r="G264" s="106"/>
      <c r="H264" s="106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106"/>
      <c r="D265" s="106"/>
      <c r="E265" s="106"/>
      <c r="F265" s="106"/>
      <c r="G265" s="106"/>
      <c r="H265" s="106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106"/>
      <c r="D266" s="106"/>
      <c r="E266" s="106"/>
      <c r="F266" s="106"/>
      <c r="G266" s="106"/>
      <c r="H266" s="106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106"/>
      <c r="D267" s="106"/>
      <c r="E267" s="106"/>
      <c r="F267" s="106"/>
      <c r="G267" s="106"/>
      <c r="H267" s="106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106"/>
      <c r="D268" s="106"/>
      <c r="E268" s="106"/>
      <c r="F268" s="106"/>
      <c r="G268" s="106"/>
      <c r="H268" s="106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106"/>
      <c r="D269" s="106"/>
      <c r="E269" s="106"/>
      <c r="F269" s="106"/>
      <c r="G269" s="106"/>
      <c r="H269" s="106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106"/>
      <c r="D270" s="106"/>
      <c r="E270" s="106"/>
      <c r="F270" s="106"/>
      <c r="G270" s="106"/>
      <c r="H270" s="106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106"/>
      <c r="D271" s="106"/>
      <c r="E271" s="106"/>
      <c r="F271" s="106"/>
      <c r="G271" s="106"/>
      <c r="H271" s="106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106"/>
      <c r="D272" s="106"/>
      <c r="E272" s="106"/>
      <c r="F272" s="106"/>
      <c r="G272" s="106"/>
      <c r="H272" s="106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106"/>
      <c r="D273" s="106"/>
      <c r="E273" s="106"/>
      <c r="F273" s="106"/>
      <c r="G273" s="106"/>
      <c r="H273" s="106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106"/>
      <c r="D274" s="106"/>
      <c r="E274" s="106"/>
      <c r="F274" s="106"/>
      <c r="G274" s="106"/>
      <c r="H274" s="106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106"/>
      <c r="D275" s="106"/>
      <c r="E275" s="106"/>
      <c r="F275" s="106"/>
      <c r="G275" s="106"/>
      <c r="H275" s="106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106"/>
      <c r="D276" s="106"/>
      <c r="E276" s="106"/>
      <c r="F276" s="106"/>
      <c r="G276" s="106"/>
      <c r="H276" s="106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106"/>
      <c r="D277" s="106"/>
      <c r="E277" s="106"/>
      <c r="F277" s="106"/>
      <c r="G277" s="106"/>
      <c r="H277" s="106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106"/>
      <c r="D278" s="106"/>
      <c r="E278" s="106"/>
      <c r="F278" s="106"/>
      <c r="G278" s="106"/>
      <c r="H278" s="106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106"/>
      <c r="D279" s="106"/>
      <c r="E279" s="106"/>
      <c r="F279" s="106"/>
      <c r="G279" s="106"/>
      <c r="H279" s="106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106"/>
      <c r="D280" s="106"/>
      <c r="E280" s="106"/>
      <c r="F280" s="106"/>
      <c r="G280" s="106"/>
      <c r="H280" s="106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106"/>
      <c r="D281" s="106"/>
      <c r="E281" s="106"/>
      <c r="F281" s="106"/>
      <c r="G281" s="106"/>
      <c r="H281" s="106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106"/>
      <c r="D282" s="106"/>
      <c r="E282" s="106"/>
      <c r="F282" s="106"/>
      <c r="G282" s="106"/>
      <c r="H282" s="106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106"/>
      <c r="D283" s="106"/>
      <c r="E283" s="106"/>
      <c r="F283" s="106"/>
      <c r="G283" s="106"/>
      <c r="H283" s="106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106"/>
      <c r="D284" s="106"/>
      <c r="E284" s="106"/>
      <c r="F284" s="106"/>
      <c r="G284" s="106"/>
      <c r="H284" s="106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106"/>
      <c r="D285" s="106"/>
      <c r="E285" s="106"/>
      <c r="F285" s="106"/>
      <c r="G285" s="106"/>
      <c r="H285" s="106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106"/>
      <c r="D286" s="106"/>
      <c r="E286" s="106"/>
      <c r="F286" s="106"/>
      <c r="G286" s="106"/>
      <c r="H286" s="106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106"/>
      <c r="D287" s="106"/>
      <c r="E287" s="106"/>
      <c r="F287" s="106"/>
      <c r="G287" s="106"/>
      <c r="H287" s="106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106"/>
      <c r="D288" s="106"/>
      <c r="E288" s="106"/>
      <c r="F288" s="106"/>
      <c r="G288" s="106"/>
      <c r="H288" s="106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106"/>
      <c r="D289" s="106"/>
      <c r="E289" s="106"/>
      <c r="F289" s="106"/>
      <c r="G289" s="106"/>
      <c r="H289" s="106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106"/>
      <c r="D290" s="106"/>
      <c r="E290" s="106"/>
      <c r="F290" s="106"/>
      <c r="G290" s="106"/>
      <c r="H290" s="106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106"/>
      <c r="D291" s="106"/>
      <c r="E291" s="106"/>
      <c r="F291" s="106"/>
      <c r="G291" s="106"/>
      <c r="H291" s="106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106"/>
      <c r="D292" s="106"/>
      <c r="E292" s="106"/>
      <c r="F292" s="106"/>
      <c r="G292" s="106"/>
      <c r="H292" s="106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106"/>
      <c r="D293" s="106"/>
      <c r="E293" s="106"/>
      <c r="F293" s="106"/>
      <c r="G293" s="106"/>
      <c r="H293" s="106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106"/>
      <c r="D294" s="106"/>
      <c r="E294" s="106"/>
      <c r="F294" s="106"/>
      <c r="G294" s="106"/>
      <c r="H294" s="106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106"/>
      <c r="D295" s="106"/>
      <c r="E295" s="106"/>
      <c r="F295" s="106"/>
      <c r="G295" s="106"/>
      <c r="H295" s="106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106"/>
      <c r="D296" s="106"/>
      <c r="E296" s="106"/>
      <c r="F296" s="106"/>
      <c r="G296" s="106"/>
      <c r="H296" s="106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106"/>
      <c r="D297" s="106"/>
      <c r="E297" s="106"/>
      <c r="F297" s="106"/>
      <c r="G297" s="106"/>
      <c r="H297" s="106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106"/>
      <c r="D298" s="106"/>
      <c r="E298" s="106"/>
      <c r="F298" s="106"/>
      <c r="G298" s="106"/>
      <c r="H298" s="106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106"/>
      <c r="D299" s="106"/>
      <c r="E299" s="106"/>
      <c r="F299" s="106"/>
      <c r="G299" s="106"/>
      <c r="H299" s="106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106"/>
      <c r="D300" s="106"/>
      <c r="E300" s="106"/>
      <c r="F300" s="106"/>
      <c r="G300" s="106"/>
      <c r="H300" s="106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106"/>
      <c r="D301" s="106"/>
      <c r="E301" s="106"/>
      <c r="F301" s="106"/>
      <c r="G301" s="106"/>
      <c r="H301" s="106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106"/>
      <c r="D302" s="106"/>
      <c r="E302" s="106"/>
      <c r="F302" s="106"/>
      <c r="G302" s="106"/>
      <c r="H302" s="106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106"/>
      <c r="D303" s="106"/>
      <c r="E303" s="106"/>
      <c r="F303" s="106"/>
      <c r="G303" s="106"/>
      <c r="H303" s="106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106"/>
      <c r="D304" s="106"/>
      <c r="E304" s="106"/>
      <c r="F304" s="106"/>
      <c r="G304" s="106"/>
      <c r="H304" s="106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106"/>
      <c r="D305" s="106"/>
      <c r="E305" s="106"/>
      <c r="F305" s="106"/>
      <c r="G305" s="106"/>
      <c r="H305" s="106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106"/>
      <c r="D306" s="106"/>
      <c r="E306" s="106"/>
      <c r="F306" s="106"/>
      <c r="G306" s="106"/>
      <c r="H306" s="106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106"/>
      <c r="D307" s="106"/>
      <c r="E307" s="106"/>
      <c r="F307" s="106"/>
      <c r="G307" s="106"/>
      <c r="H307" s="106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106"/>
      <c r="D308" s="106"/>
      <c r="E308" s="106"/>
      <c r="F308" s="106"/>
      <c r="G308" s="106"/>
      <c r="H308" s="106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106"/>
      <c r="D309" s="106"/>
      <c r="E309" s="106"/>
      <c r="F309" s="106"/>
      <c r="G309" s="106"/>
      <c r="H309" s="106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106"/>
      <c r="D310" s="106"/>
      <c r="E310" s="106"/>
      <c r="F310" s="106"/>
      <c r="G310" s="106"/>
      <c r="H310" s="106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106"/>
      <c r="D311" s="106"/>
      <c r="E311" s="106"/>
      <c r="F311" s="106"/>
      <c r="G311" s="106"/>
      <c r="H311" s="106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106"/>
      <c r="D312" s="106"/>
      <c r="E312" s="106"/>
      <c r="F312" s="106"/>
      <c r="G312" s="106"/>
      <c r="H312" s="106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106"/>
      <c r="D313" s="106"/>
      <c r="E313" s="106"/>
      <c r="F313" s="106"/>
      <c r="G313" s="106"/>
      <c r="H313" s="106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106"/>
      <c r="D314" s="106"/>
      <c r="E314" s="106"/>
      <c r="F314" s="106"/>
      <c r="G314" s="106"/>
      <c r="H314" s="106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106"/>
      <c r="D315" s="106"/>
      <c r="E315" s="106"/>
      <c r="F315" s="106"/>
      <c r="G315" s="106"/>
      <c r="H315" s="106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106"/>
      <c r="D316" s="106"/>
      <c r="E316" s="106"/>
      <c r="F316" s="106"/>
      <c r="G316" s="106"/>
      <c r="H316" s="106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106"/>
      <c r="D317" s="106"/>
      <c r="E317" s="106"/>
      <c r="F317" s="106"/>
      <c r="G317" s="106"/>
      <c r="H317" s="106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106"/>
      <c r="D318" s="106"/>
      <c r="E318" s="106"/>
      <c r="F318" s="106"/>
      <c r="G318" s="106"/>
      <c r="H318" s="106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106"/>
      <c r="D319" s="106"/>
      <c r="E319" s="106"/>
      <c r="F319" s="106"/>
      <c r="G319" s="106"/>
      <c r="H319" s="106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106"/>
      <c r="D320" s="106"/>
      <c r="E320" s="106"/>
      <c r="F320" s="106"/>
      <c r="G320" s="106"/>
      <c r="H320" s="106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106"/>
      <c r="D321" s="106"/>
      <c r="E321" s="106"/>
      <c r="F321" s="106"/>
      <c r="G321" s="106"/>
      <c r="H321" s="106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106"/>
      <c r="D322" s="106"/>
      <c r="E322" s="106"/>
      <c r="F322" s="106"/>
      <c r="G322" s="106"/>
      <c r="H322" s="106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106"/>
      <c r="D323" s="106"/>
      <c r="E323" s="106"/>
      <c r="F323" s="106"/>
      <c r="G323" s="106"/>
      <c r="H323" s="106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106"/>
      <c r="D324" s="106"/>
      <c r="E324" s="106"/>
      <c r="F324" s="106"/>
      <c r="G324" s="106"/>
      <c r="H324" s="106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106"/>
      <c r="D325" s="106"/>
      <c r="E325" s="106"/>
      <c r="F325" s="106"/>
      <c r="G325" s="106"/>
      <c r="H325" s="106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106"/>
      <c r="D326" s="106"/>
      <c r="E326" s="106"/>
      <c r="F326" s="106"/>
      <c r="G326" s="106"/>
      <c r="H326" s="106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106"/>
      <c r="D327" s="106"/>
      <c r="E327" s="106"/>
      <c r="F327" s="106"/>
      <c r="G327" s="106"/>
      <c r="H327" s="106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106"/>
      <c r="D328" s="106"/>
      <c r="E328" s="106"/>
      <c r="F328" s="106"/>
      <c r="G328" s="106"/>
      <c r="H328" s="106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106"/>
      <c r="D329" s="106"/>
      <c r="E329" s="106"/>
      <c r="F329" s="106"/>
      <c r="G329" s="106"/>
      <c r="H329" s="106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106"/>
      <c r="D330" s="106"/>
      <c r="E330" s="106"/>
      <c r="F330" s="106"/>
      <c r="G330" s="106"/>
      <c r="H330" s="106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106"/>
      <c r="D331" s="106"/>
      <c r="E331" s="106"/>
      <c r="F331" s="106"/>
      <c r="G331" s="106"/>
      <c r="H331" s="106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106"/>
      <c r="D332" s="106"/>
      <c r="E332" s="106"/>
      <c r="F332" s="106"/>
      <c r="G332" s="106"/>
      <c r="H332" s="106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106"/>
      <c r="D333" s="106"/>
      <c r="E333" s="106"/>
      <c r="F333" s="106"/>
      <c r="G333" s="106"/>
      <c r="H333" s="106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106"/>
      <c r="D334" s="106"/>
      <c r="E334" s="106"/>
      <c r="F334" s="106"/>
      <c r="G334" s="106"/>
      <c r="H334" s="106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106"/>
      <c r="D335" s="106"/>
      <c r="E335" s="106"/>
      <c r="F335" s="106"/>
      <c r="G335" s="106"/>
      <c r="H335" s="106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106"/>
      <c r="D336" s="106"/>
      <c r="E336" s="106"/>
      <c r="F336" s="106"/>
      <c r="G336" s="106"/>
      <c r="H336" s="106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106"/>
      <c r="D337" s="106"/>
      <c r="E337" s="106"/>
      <c r="F337" s="106"/>
      <c r="G337" s="106"/>
      <c r="H337" s="106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106"/>
      <c r="D338" s="106"/>
      <c r="E338" s="106"/>
      <c r="F338" s="106"/>
      <c r="G338" s="106"/>
      <c r="H338" s="106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106"/>
      <c r="D339" s="106"/>
      <c r="E339" s="106"/>
      <c r="F339" s="106"/>
      <c r="G339" s="106"/>
      <c r="H339" s="106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106"/>
      <c r="D340" s="106"/>
      <c r="E340" s="106"/>
      <c r="F340" s="106"/>
      <c r="G340" s="106"/>
      <c r="H340" s="106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106"/>
      <c r="D341" s="106"/>
      <c r="E341" s="106"/>
      <c r="F341" s="106"/>
      <c r="G341" s="106"/>
      <c r="H341" s="106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106"/>
      <c r="D342" s="106"/>
      <c r="E342" s="106"/>
      <c r="F342" s="106"/>
      <c r="G342" s="106"/>
      <c r="H342" s="106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106"/>
      <c r="D343" s="106"/>
      <c r="E343" s="106"/>
      <c r="F343" s="106"/>
      <c r="G343" s="106"/>
      <c r="H343" s="106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106"/>
      <c r="D344" s="106"/>
      <c r="E344" s="106"/>
      <c r="F344" s="106"/>
      <c r="G344" s="106"/>
      <c r="H344" s="106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106"/>
      <c r="D345" s="106"/>
      <c r="E345" s="106"/>
      <c r="F345" s="106"/>
      <c r="G345" s="106"/>
      <c r="H345" s="106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106"/>
      <c r="D346" s="106"/>
      <c r="E346" s="106"/>
      <c r="F346" s="106"/>
      <c r="G346" s="106"/>
      <c r="H346" s="106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106"/>
      <c r="D347" s="106"/>
      <c r="E347" s="106"/>
      <c r="F347" s="106"/>
      <c r="G347" s="106"/>
      <c r="H347" s="106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106"/>
      <c r="D348" s="106"/>
      <c r="E348" s="106"/>
      <c r="F348" s="106"/>
      <c r="G348" s="106"/>
      <c r="H348" s="106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106"/>
      <c r="D349" s="106"/>
      <c r="E349" s="106"/>
      <c r="F349" s="106"/>
      <c r="G349" s="106"/>
      <c r="H349" s="106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106"/>
      <c r="D350" s="106"/>
      <c r="E350" s="106"/>
      <c r="F350" s="106"/>
      <c r="G350" s="106"/>
      <c r="H350" s="106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106"/>
      <c r="D351" s="106"/>
      <c r="E351" s="106"/>
      <c r="F351" s="106"/>
      <c r="G351" s="106"/>
      <c r="H351" s="106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106"/>
      <c r="D352" s="106"/>
      <c r="E352" s="106"/>
      <c r="F352" s="106"/>
      <c r="G352" s="106"/>
      <c r="H352" s="106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106"/>
      <c r="D353" s="106"/>
      <c r="E353" s="106"/>
      <c r="F353" s="106"/>
      <c r="G353" s="106"/>
      <c r="H353" s="106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106"/>
      <c r="D354" s="106"/>
      <c r="E354" s="106"/>
      <c r="F354" s="106"/>
      <c r="G354" s="106"/>
      <c r="H354" s="106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106"/>
      <c r="D355" s="106"/>
      <c r="E355" s="106"/>
      <c r="F355" s="106"/>
      <c r="G355" s="106"/>
      <c r="H355" s="106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106"/>
      <c r="D356" s="106"/>
      <c r="E356" s="106"/>
      <c r="F356" s="106"/>
      <c r="G356" s="106"/>
      <c r="H356" s="106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106"/>
      <c r="D357" s="106"/>
      <c r="E357" s="106"/>
      <c r="F357" s="106"/>
      <c r="G357" s="106"/>
      <c r="H357" s="106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106"/>
      <c r="D358" s="106"/>
      <c r="E358" s="106"/>
      <c r="F358" s="106"/>
      <c r="G358" s="106"/>
      <c r="H358" s="106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106"/>
      <c r="D359" s="106"/>
      <c r="E359" s="106"/>
      <c r="F359" s="106"/>
      <c r="G359" s="106"/>
      <c r="H359" s="106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106"/>
      <c r="D360" s="106"/>
      <c r="E360" s="106"/>
      <c r="F360" s="106"/>
      <c r="G360" s="106"/>
      <c r="H360" s="106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106"/>
      <c r="D361" s="106"/>
      <c r="E361" s="106"/>
      <c r="F361" s="106"/>
      <c r="G361" s="106"/>
      <c r="H361" s="106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106"/>
      <c r="D362" s="106"/>
      <c r="E362" s="106"/>
      <c r="F362" s="106"/>
      <c r="G362" s="106"/>
      <c r="H362" s="106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106"/>
      <c r="D363" s="106"/>
      <c r="E363" s="106"/>
      <c r="F363" s="106"/>
      <c r="G363" s="106"/>
      <c r="H363" s="106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106"/>
      <c r="D364" s="106"/>
      <c r="E364" s="106"/>
      <c r="F364" s="106"/>
      <c r="G364" s="106"/>
      <c r="H364" s="106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106"/>
      <c r="D365" s="106"/>
      <c r="E365" s="106"/>
      <c r="F365" s="106"/>
      <c r="G365" s="106"/>
      <c r="H365" s="106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106"/>
      <c r="D366" s="106"/>
      <c r="E366" s="106"/>
      <c r="F366" s="106"/>
      <c r="G366" s="106"/>
      <c r="H366" s="106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106"/>
      <c r="D367" s="106"/>
      <c r="E367" s="106"/>
      <c r="F367" s="106"/>
      <c r="G367" s="106"/>
      <c r="H367" s="106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106"/>
      <c r="D368" s="106"/>
      <c r="E368" s="106"/>
      <c r="F368" s="106"/>
      <c r="G368" s="106"/>
      <c r="H368" s="106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106"/>
      <c r="D369" s="106"/>
      <c r="E369" s="106"/>
      <c r="F369" s="106"/>
      <c r="G369" s="106"/>
      <c r="H369" s="106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106"/>
      <c r="D370" s="106"/>
      <c r="E370" s="106"/>
      <c r="F370" s="106"/>
      <c r="G370" s="106"/>
      <c r="H370" s="106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106"/>
      <c r="D371" s="106"/>
      <c r="E371" s="106"/>
      <c r="F371" s="106"/>
      <c r="G371" s="106"/>
      <c r="H371" s="106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106"/>
      <c r="D372" s="106"/>
      <c r="E372" s="106"/>
      <c r="F372" s="106"/>
      <c r="G372" s="106"/>
      <c r="H372" s="106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106"/>
      <c r="D373" s="106"/>
      <c r="E373" s="106"/>
      <c r="F373" s="106"/>
      <c r="G373" s="106"/>
      <c r="H373" s="106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106"/>
      <c r="D374" s="106"/>
      <c r="E374" s="106"/>
      <c r="F374" s="106"/>
      <c r="G374" s="106"/>
      <c r="H374" s="106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106"/>
      <c r="D375" s="106"/>
      <c r="E375" s="106"/>
      <c r="F375" s="106"/>
      <c r="G375" s="106"/>
      <c r="H375" s="106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106"/>
      <c r="D376" s="106"/>
      <c r="E376" s="106"/>
      <c r="F376" s="106"/>
      <c r="G376" s="106"/>
      <c r="H376" s="106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106"/>
      <c r="D377" s="106"/>
      <c r="E377" s="106"/>
      <c r="F377" s="106"/>
      <c r="G377" s="106"/>
      <c r="H377" s="106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106"/>
      <c r="D378" s="106"/>
      <c r="E378" s="106"/>
      <c r="F378" s="106"/>
      <c r="G378" s="106"/>
      <c r="H378" s="106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106"/>
      <c r="D379" s="106"/>
      <c r="E379" s="106"/>
      <c r="F379" s="106"/>
      <c r="G379" s="106"/>
      <c r="H379" s="106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106"/>
      <c r="D380" s="106"/>
      <c r="E380" s="106"/>
      <c r="F380" s="106"/>
      <c r="G380" s="106"/>
      <c r="H380" s="106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106"/>
      <c r="D381" s="106"/>
      <c r="E381" s="106"/>
      <c r="F381" s="106"/>
      <c r="G381" s="106"/>
      <c r="H381" s="106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106"/>
      <c r="D382" s="106"/>
      <c r="E382" s="106"/>
      <c r="F382" s="106"/>
      <c r="G382" s="106"/>
      <c r="H382" s="106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106"/>
      <c r="D383" s="106"/>
      <c r="E383" s="106"/>
      <c r="F383" s="106"/>
      <c r="G383" s="106"/>
      <c r="H383" s="106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106"/>
      <c r="D384" s="106"/>
      <c r="E384" s="106"/>
      <c r="F384" s="106"/>
      <c r="G384" s="106"/>
      <c r="H384" s="106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106"/>
      <c r="D385" s="106"/>
      <c r="E385" s="106"/>
      <c r="F385" s="106"/>
      <c r="G385" s="106"/>
      <c r="H385" s="106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106"/>
      <c r="D386" s="106"/>
      <c r="E386" s="106"/>
      <c r="F386" s="106"/>
      <c r="G386" s="106"/>
      <c r="H386" s="106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106"/>
      <c r="D387" s="106"/>
      <c r="E387" s="106"/>
      <c r="F387" s="106"/>
      <c r="G387" s="106"/>
      <c r="H387" s="106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106"/>
      <c r="D388" s="106"/>
      <c r="E388" s="106"/>
      <c r="F388" s="106"/>
      <c r="G388" s="106"/>
      <c r="H388" s="106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106"/>
      <c r="D389" s="106"/>
      <c r="E389" s="106"/>
      <c r="F389" s="106"/>
      <c r="G389" s="106"/>
      <c r="H389" s="106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106"/>
      <c r="D390" s="106"/>
      <c r="E390" s="106"/>
      <c r="F390" s="106"/>
      <c r="G390" s="106"/>
      <c r="H390" s="106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106"/>
      <c r="D391" s="106"/>
      <c r="E391" s="106"/>
      <c r="F391" s="106"/>
      <c r="G391" s="106"/>
      <c r="H391" s="106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106"/>
      <c r="D392" s="106"/>
      <c r="E392" s="106"/>
      <c r="F392" s="106"/>
      <c r="G392" s="106"/>
      <c r="H392" s="106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106"/>
      <c r="D393" s="106"/>
      <c r="E393" s="106"/>
      <c r="F393" s="106"/>
      <c r="G393" s="106"/>
      <c r="H393" s="106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106"/>
      <c r="D394" s="106"/>
      <c r="E394" s="106"/>
      <c r="F394" s="106"/>
      <c r="G394" s="106"/>
      <c r="H394" s="106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106"/>
      <c r="D395" s="106"/>
      <c r="E395" s="106"/>
      <c r="F395" s="106"/>
      <c r="G395" s="106"/>
      <c r="H395" s="106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106"/>
      <c r="D396" s="106"/>
      <c r="E396" s="106"/>
      <c r="F396" s="106"/>
      <c r="G396" s="106"/>
      <c r="H396" s="106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106"/>
      <c r="D397" s="106"/>
      <c r="E397" s="106"/>
      <c r="F397" s="106"/>
      <c r="G397" s="106"/>
      <c r="H397" s="106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106"/>
      <c r="D398" s="106"/>
      <c r="E398" s="106"/>
      <c r="F398" s="106"/>
      <c r="G398" s="106"/>
      <c r="H398" s="106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106"/>
      <c r="D399" s="106"/>
      <c r="E399" s="106"/>
      <c r="F399" s="106"/>
      <c r="G399" s="106"/>
      <c r="H399" s="106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106"/>
      <c r="D400" s="106"/>
      <c r="E400" s="106"/>
      <c r="F400" s="106"/>
      <c r="G400" s="106"/>
      <c r="H400" s="106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106"/>
      <c r="D401" s="106"/>
      <c r="E401" s="106"/>
      <c r="F401" s="106"/>
      <c r="G401" s="106"/>
      <c r="H401" s="106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106"/>
      <c r="D402" s="106"/>
      <c r="E402" s="106"/>
      <c r="F402" s="106"/>
      <c r="G402" s="106"/>
      <c r="H402" s="106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106"/>
      <c r="D403" s="106"/>
      <c r="E403" s="106"/>
      <c r="F403" s="106"/>
      <c r="G403" s="106"/>
      <c r="H403" s="106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106"/>
      <c r="D404" s="106"/>
      <c r="E404" s="106"/>
      <c r="F404" s="106"/>
      <c r="G404" s="106"/>
      <c r="H404" s="106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106"/>
      <c r="D405" s="106"/>
      <c r="E405" s="106"/>
      <c r="F405" s="106"/>
      <c r="G405" s="106"/>
      <c r="H405" s="106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106"/>
      <c r="D406" s="106"/>
      <c r="E406" s="106"/>
      <c r="F406" s="106"/>
      <c r="G406" s="106"/>
      <c r="H406" s="106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106"/>
      <c r="D407" s="106"/>
      <c r="E407" s="106"/>
      <c r="F407" s="106"/>
      <c r="G407" s="106"/>
      <c r="H407" s="106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106"/>
      <c r="D408" s="106"/>
      <c r="E408" s="106"/>
      <c r="F408" s="106"/>
      <c r="G408" s="106"/>
      <c r="H408" s="106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106"/>
      <c r="D409" s="106"/>
      <c r="E409" s="106"/>
      <c r="F409" s="106"/>
      <c r="G409" s="106"/>
      <c r="H409" s="106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106"/>
      <c r="D410" s="106"/>
      <c r="E410" s="106"/>
      <c r="F410" s="106"/>
      <c r="G410" s="106"/>
      <c r="H410" s="106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106"/>
      <c r="D411" s="106"/>
      <c r="E411" s="106"/>
      <c r="F411" s="106"/>
      <c r="G411" s="106"/>
      <c r="H411" s="106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106"/>
      <c r="D412" s="106"/>
      <c r="E412" s="106"/>
      <c r="F412" s="106"/>
      <c r="G412" s="106"/>
      <c r="H412" s="106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106"/>
      <c r="D413" s="106"/>
      <c r="E413" s="106"/>
      <c r="F413" s="106"/>
      <c r="G413" s="106"/>
      <c r="H413" s="106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106"/>
      <c r="D414" s="106"/>
      <c r="E414" s="106"/>
      <c r="F414" s="106"/>
      <c r="G414" s="106"/>
      <c r="H414" s="106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106"/>
      <c r="D415" s="106"/>
      <c r="E415" s="106"/>
      <c r="F415" s="106"/>
      <c r="G415" s="106"/>
      <c r="H415" s="106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106"/>
      <c r="D416" s="106"/>
      <c r="E416" s="106"/>
      <c r="F416" s="106"/>
      <c r="G416" s="106"/>
      <c r="H416" s="106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106"/>
      <c r="D417" s="106"/>
      <c r="E417" s="106"/>
      <c r="F417" s="106"/>
      <c r="G417" s="106"/>
      <c r="H417" s="106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106"/>
      <c r="D418" s="106"/>
      <c r="E418" s="106"/>
      <c r="F418" s="106"/>
      <c r="G418" s="106"/>
      <c r="H418" s="106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106"/>
      <c r="D419" s="106"/>
      <c r="E419" s="106"/>
      <c r="F419" s="106"/>
      <c r="G419" s="106"/>
      <c r="H419" s="106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106"/>
      <c r="D420" s="106"/>
      <c r="E420" s="106"/>
      <c r="F420" s="106"/>
      <c r="G420" s="106"/>
      <c r="H420" s="106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106"/>
      <c r="D421" s="106"/>
      <c r="E421" s="106"/>
      <c r="F421" s="106"/>
      <c r="G421" s="106"/>
      <c r="H421" s="106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106"/>
      <c r="D422" s="106"/>
      <c r="E422" s="106"/>
      <c r="F422" s="106"/>
      <c r="G422" s="106"/>
      <c r="H422" s="106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106"/>
      <c r="D423" s="106"/>
      <c r="E423" s="106"/>
      <c r="F423" s="106"/>
      <c r="G423" s="106"/>
      <c r="H423" s="106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106"/>
      <c r="D424" s="106"/>
      <c r="E424" s="106"/>
      <c r="F424" s="106"/>
      <c r="G424" s="106"/>
      <c r="H424" s="106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106"/>
      <c r="D425" s="106"/>
      <c r="E425" s="106"/>
      <c r="F425" s="106"/>
      <c r="G425" s="106"/>
      <c r="H425" s="106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106"/>
      <c r="D426" s="106"/>
      <c r="E426" s="106"/>
      <c r="F426" s="106"/>
      <c r="G426" s="106"/>
      <c r="H426" s="106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106"/>
      <c r="D427" s="106"/>
      <c r="E427" s="106"/>
      <c r="F427" s="106"/>
      <c r="G427" s="106"/>
      <c r="H427" s="106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106"/>
      <c r="D428" s="106"/>
      <c r="E428" s="106"/>
      <c r="F428" s="106"/>
      <c r="G428" s="106"/>
      <c r="H428" s="106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106"/>
      <c r="D429" s="106"/>
      <c r="E429" s="106"/>
      <c r="F429" s="106"/>
      <c r="G429" s="106"/>
      <c r="H429" s="106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106"/>
      <c r="D430" s="106"/>
      <c r="E430" s="106"/>
      <c r="F430" s="106"/>
      <c r="G430" s="106"/>
      <c r="H430" s="106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106"/>
      <c r="D431" s="106"/>
      <c r="E431" s="106"/>
      <c r="F431" s="106"/>
      <c r="G431" s="106"/>
      <c r="H431" s="106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106"/>
      <c r="D432" s="106"/>
      <c r="E432" s="106"/>
      <c r="F432" s="106"/>
      <c r="G432" s="106"/>
      <c r="H432" s="106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106"/>
      <c r="D433" s="106"/>
      <c r="E433" s="106"/>
      <c r="F433" s="106"/>
      <c r="G433" s="106"/>
      <c r="H433" s="106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106"/>
      <c r="D434" s="106"/>
      <c r="E434" s="106"/>
      <c r="F434" s="106"/>
      <c r="G434" s="106"/>
      <c r="H434" s="106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106"/>
      <c r="D435" s="106"/>
      <c r="E435" s="106"/>
      <c r="F435" s="106"/>
      <c r="G435" s="106"/>
      <c r="H435" s="106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106"/>
      <c r="D436" s="106"/>
      <c r="E436" s="106"/>
      <c r="F436" s="106"/>
      <c r="G436" s="106"/>
      <c r="H436" s="106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106"/>
      <c r="D437" s="106"/>
      <c r="E437" s="106"/>
      <c r="F437" s="106"/>
      <c r="G437" s="106"/>
      <c r="H437" s="106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106"/>
      <c r="D438" s="106"/>
      <c r="E438" s="106"/>
      <c r="F438" s="106"/>
      <c r="G438" s="106"/>
      <c r="H438" s="106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106"/>
      <c r="D439" s="106"/>
      <c r="E439" s="106"/>
      <c r="F439" s="106"/>
      <c r="G439" s="106"/>
      <c r="H439" s="106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106"/>
      <c r="D440" s="106"/>
      <c r="E440" s="106"/>
      <c r="F440" s="106"/>
      <c r="G440" s="106"/>
      <c r="H440" s="106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106"/>
      <c r="D441" s="106"/>
      <c r="E441" s="106"/>
      <c r="F441" s="106"/>
      <c r="G441" s="106"/>
      <c r="H441" s="106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106"/>
      <c r="D442" s="106"/>
      <c r="E442" s="106"/>
      <c r="F442" s="106"/>
      <c r="G442" s="106"/>
      <c r="H442" s="106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106"/>
      <c r="D443" s="106"/>
      <c r="E443" s="106"/>
      <c r="F443" s="106"/>
      <c r="G443" s="106"/>
      <c r="H443" s="106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106"/>
      <c r="D444" s="106"/>
      <c r="E444" s="106"/>
      <c r="F444" s="106"/>
      <c r="G444" s="106"/>
      <c r="H444" s="106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106"/>
      <c r="D445" s="106"/>
      <c r="E445" s="106"/>
      <c r="F445" s="106"/>
      <c r="G445" s="106"/>
      <c r="H445" s="106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106"/>
      <c r="D446" s="106"/>
      <c r="E446" s="106"/>
      <c r="F446" s="106"/>
      <c r="G446" s="106"/>
      <c r="H446" s="106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106"/>
      <c r="D447" s="106"/>
      <c r="E447" s="106"/>
      <c r="F447" s="106"/>
      <c r="G447" s="106"/>
      <c r="H447" s="106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106"/>
      <c r="D448" s="106"/>
      <c r="E448" s="106"/>
      <c r="F448" s="106"/>
      <c r="G448" s="106"/>
      <c r="H448" s="106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106"/>
      <c r="D449" s="106"/>
      <c r="E449" s="106"/>
      <c r="F449" s="106"/>
      <c r="G449" s="106"/>
      <c r="H449" s="106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106"/>
      <c r="D450" s="106"/>
      <c r="E450" s="106"/>
      <c r="F450" s="106"/>
      <c r="G450" s="106"/>
      <c r="H450" s="106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106"/>
      <c r="D451" s="106"/>
      <c r="E451" s="106"/>
      <c r="F451" s="106"/>
      <c r="G451" s="106"/>
      <c r="H451" s="106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106"/>
      <c r="D452" s="106"/>
      <c r="E452" s="106"/>
      <c r="F452" s="106"/>
      <c r="G452" s="106"/>
      <c r="H452" s="106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106"/>
      <c r="D453" s="106"/>
      <c r="E453" s="106"/>
      <c r="F453" s="106"/>
      <c r="G453" s="106"/>
      <c r="H453" s="106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106"/>
      <c r="D454" s="106"/>
      <c r="E454" s="106"/>
      <c r="F454" s="106"/>
      <c r="G454" s="106"/>
      <c r="H454" s="106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106"/>
      <c r="D455" s="106"/>
      <c r="E455" s="106"/>
      <c r="F455" s="106"/>
      <c r="G455" s="106"/>
      <c r="H455" s="106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106"/>
      <c r="D456" s="106"/>
      <c r="E456" s="106"/>
      <c r="F456" s="106"/>
      <c r="G456" s="106"/>
      <c r="H456" s="106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106"/>
      <c r="D457" s="106"/>
      <c r="E457" s="106"/>
      <c r="F457" s="106"/>
      <c r="G457" s="106"/>
      <c r="H457" s="106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106"/>
      <c r="D458" s="106"/>
      <c r="E458" s="106"/>
      <c r="F458" s="106"/>
      <c r="G458" s="106"/>
      <c r="H458" s="106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106"/>
      <c r="D459" s="106"/>
      <c r="E459" s="106"/>
      <c r="F459" s="106"/>
      <c r="G459" s="106"/>
      <c r="H459" s="106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106"/>
      <c r="D460" s="106"/>
      <c r="E460" s="106"/>
      <c r="F460" s="106"/>
      <c r="G460" s="106"/>
      <c r="H460" s="106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106"/>
      <c r="D461" s="106"/>
      <c r="E461" s="106"/>
      <c r="F461" s="106"/>
      <c r="G461" s="106"/>
      <c r="H461" s="106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106"/>
      <c r="D462" s="106"/>
      <c r="E462" s="106"/>
      <c r="F462" s="106"/>
      <c r="G462" s="106"/>
      <c r="H462" s="106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106"/>
      <c r="D463" s="106"/>
      <c r="E463" s="106"/>
      <c r="F463" s="106"/>
      <c r="G463" s="106"/>
      <c r="H463" s="106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106"/>
      <c r="D464" s="106"/>
      <c r="E464" s="106"/>
      <c r="F464" s="106"/>
      <c r="G464" s="106"/>
      <c r="H464" s="106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106"/>
      <c r="D465" s="106"/>
      <c r="E465" s="106"/>
      <c r="F465" s="106"/>
      <c r="G465" s="106"/>
      <c r="H465" s="106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106"/>
      <c r="D466" s="106"/>
      <c r="E466" s="106"/>
      <c r="F466" s="106"/>
      <c r="G466" s="106"/>
      <c r="H466" s="106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106"/>
      <c r="D467" s="106"/>
      <c r="E467" s="106"/>
      <c r="F467" s="106"/>
      <c r="G467" s="106"/>
      <c r="H467" s="106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106"/>
      <c r="D468" s="106"/>
      <c r="E468" s="106"/>
      <c r="F468" s="106"/>
      <c r="G468" s="106"/>
      <c r="H468" s="106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106"/>
      <c r="D469" s="106"/>
      <c r="E469" s="106"/>
      <c r="F469" s="106"/>
      <c r="G469" s="106"/>
      <c r="H469" s="106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106"/>
      <c r="D470" s="106"/>
      <c r="E470" s="106"/>
      <c r="F470" s="106"/>
      <c r="G470" s="106"/>
      <c r="H470" s="106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106"/>
      <c r="D471" s="106"/>
      <c r="E471" s="106"/>
      <c r="F471" s="106"/>
      <c r="G471" s="106"/>
      <c r="H471" s="106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106"/>
      <c r="D472" s="106"/>
      <c r="E472" s="106"/>
      <c r="F472" s="106"/>
      <c r="G472" s="106"/>
      <c r="H472" s="106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106"/>
      <c r="D473" s="106"/>
      <c r="E473" s="106"/>
      <c r="F473" s="106"/>
      <c r="G473" s="106"/>
      <c r="H473" s="106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106"/>
      <c r="D474" s="106"/>
      <c r="E474" s="106"/>
      <c r="F474" s="106"/>
      <c r="G474" s="106"/>
      <c r="H474" s="106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106"/>
      <c r="D475" s="106"/>
      <c r="E475" s="106"/>
      <c r="F475" s="106"/>
      <c r="G475" s="106"/>
      <c r="H475" s="106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106"/>
      <c r="D476" s="106"/>
      <c r="E476" s="106"/>
      <c r="F476" s="106"/>
      <c r="G476" s="106"/>
      <c r="H476" s="106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106"/>
      <c r="D477" s="106"/>
      <c r="E477" s="106"/>
      <c r="F477" s="106"/>
      <c r="G477" s="106"/>
      <c r="H477" s="106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106"/>
      <c r="D478" s="106"/>
      <c r="E478" s="106"/>
      <c r="F478" s="106"/>
      <c r="G478" s="106"/>
      <c r="H478" s="106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106"/>
      <c r="D479" s="106"/>
      <c r="E479" s="106"/>
      <c r="F479" s="106"/>
      <c r="G479" s="106"/>
      <c r="H479" s="106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106"/>
      <c r="D480" s="106"/>
      <c r="E480" s="106"/>
      <c r="F480" s="106"/>
      <c r="G480" s="106"/>
      <c r="H480" s="106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106"/>
      <c r="D481" s="106"/>
      <c r="E481" s="106"/>
      <c r="F481" s="106"/>
      <c r="G481" s="106"/>
      <c r="H481" s="106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106"/>
      <c r="D482" s="106"/>
      <c r="E482" s="106"/>
      <c r="F482" s="106"/>
      <c r="G482" s="106"/>
      <c r="H482" s="106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106"/>
      <c r="D483" s="106"/>
      <c r="E483" s="106"/>
      <c r="F483" s="106"/>
      <c r="G483" s="106"/>
      <c r="H483" s="106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106"/>
      <c r="D484" s="106"/>
      <c r="E484" s="106"/>
      <c r="F484" s="106"/>
      <c r="G484" s="106"/>
      <c r="H484" s="106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106"/>
      <c r="D485" s="106"/>
      <c r="E485" s="106"/>
      <c r="F485" s="106"/>
      <c r="G485" s="106"/>
      <c r="H485" s="106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106"/>
      <c r="D486" s="106"/>
      <c r="E486" s="106"/>
      <c r="F486" s="106"/>
      <c r="G486" s="106"/>
      <c r="H486" s="106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106"/>
      <c r="D487" s="106"/>
      <c r="E487" s="106"/>
      <c r="F487" s="106"/>
      <c r="G487" s="106"/>
      <c r="H487" s="106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106"/>
      <c r="D488" s="106"/>
      <c r="E488" s="106"/>
      <c r="F488" s="106"/>
      <c r="G488" s="106"/>
      <c r="H488" s="106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106"/>
      <c r="D489" s="106"/>
      <c r="E489" s="106"/>
      <c r="F489" s="106"/>
      <c r="G489" s="106"/>
      <c r="H489" s="106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106"/>
      <c r="D490" s="106"/>
      <c r="E490" s="106"/>
      <c r="F490" s="106"/>
      <c r="G490" s="106"/>
      <c r="H490" s="106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106"/>
      <c r="D491" s="106"/>
      <c r="E491" s="106"/>
      <c r="F491" s="106"/>
      <c r="G491" s="106"/>
      <c r="H491" s="106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106"/>
      <c r="D492" s="106"/>
      <c r="E492" s="106"/>
      <c r="F492" s="106"/>
      <c r="G492" s="106"/>
      <c r="H492" s="106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106"/>
      <c r="D493" s="106"/>
      <c r="E493" s="106"/>
      <c r="F493" s="106"/>
      <c r="G493" s="106"/>
      <c r="H493" s="106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106"/>
      <c r="D494" s="106"/>
      <c r="E494" s="106"/>
      <c r="F494" s="106"/>
      <c r="G494" s="106"/>
      <c r="H494" s="106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106"/>
      <c r="D495" s="106"/>
      <c r="E495" s="106"/>
      <c r="F495" s="106"/>
      <c r="G495" s="106"/>
      <c r="H495" s="106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106"/>
      <c r="D496" s="106"/>
      <c r="E496" s="106"/>
      <c r="F496" s="106"/>
      <c r="G496" s="106"/>
      <c r="H496" s="106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106"/>
      <c r="D497" s="106"/>
      <c r="E497" s="106"/>
      <c r="F497" s="106"/>
      <c r="G497" s="106"/>
      <c r="H497" s="106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106"/>
      <c r="D498" s="106"/>
      <c r="E498" s="106"/>
      <c r="F498" s="106"/>
      <c r="G498" s="106"/>
      <c r="H498" s="106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106"/>
      <c r="D499" s="106"/>
      <c r="E499" s="106"/>
      <c r="F499" s="106"/>
      <c r="G499" s="106"/>
      <c r="H499" s="106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106"/>
      <c r="D500" s="106"/>
      <c r="E500" s="106"/>
      <c r="F500" s="106"/>
      <c r="G500" s="106"/>
      <c r="H500" s="106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106"/>
      <c r="D501" s="106"/>
      <c r="E501" s="106"/>
      <c r="F501" s="106"/>
      <c r="G501" s="106"/>
      <c r="H501" s="106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106"/>
      <c r="D502" s="106"/>
      <c r="E502" s="106"/>
      <c r="F502" s="106"/>
      <c r="G502" s="106"/>
      <c r="H502" s="106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106"/>
      <c r="D503" s="106"/>
      <c r="E503" s="106"/>
      <c r="F503" s="106"/>
      <c r="G503" s="106"/>
      <c r="H503" s="106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106"/>
      <c r="D504" s="106"/>
      <c r="E504" s="106"/>
      <c r="F504" s="106"/>
      <c r="G504" s="106"/>
      <c r="H504" s="106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106"/>
      <c r="D505" s="106"/>
      <c r="E505" s="106"/>
      <c r="F505" s="106"/>
      <c r="G505" s="106"/>
      <c r="H505" s="106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106"/>
      <c r="D506" s="106"/>
      <c r="E506" s="106"/>
      <c r="F506" s="106"/>
      <c r="G506" s="106"/>
      <c r="H506" s="106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106"/>
      <c r="D507" s="106"/>
      <c r="E507" s="106"/>
      <c r="F507" s="106"/>
      <c r="G507" s="106"/>
      <c r="H507" s="106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106"/>
      <c r="D508" s="106"/>
      <c r="E508" s="106"/>
      <c r="F508" s="106"/>
      <c r="G508" s="106"/>
      <c r="H508" s="106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106"/>
      <c r="D509" s="106"/>
      <c r="E509" s="106"/>
      <c r="F509" s="106"/>
      <c r="G509" s="106"/>
      <c r="H509" s="106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106"/>
      <c r="D510" s="106"/>
      <c r="E510" s="106"/>
      <c r="F510" s="106"/>
      <c r="G510" s="106"/>
      <c r="H510" s="106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106"/>
      <c r="D511" s="106"/>
      <c r="E511" s="106"/>
      <c r="F511" s="106"/>
      <c r="G511" s="106"/>
      <c r="H511" s="106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106"/>
      <c r="D512" s="106"/>
      <c r="E512" s="106"/>
      <c r="F512" s="106"/>
      <c r="G512" s="106"/>
      <c r="H512" s="106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106"/>
      <c r="D513" s="106"/>
      <c r="E513" s="106"/>
      <c r="F513" s="106"/>
      <c r="G513" s="106"/>
      <c r="H513" s="106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106"/>
      <c r="D514" s="106"/>
      <c r="E514" s="106"/>
      <c r="F514" s="106"/>
      <c r="G514" s="106"/>
      <c r="H514" s="106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106"/>
      <c r="D515" s="106"/>
      <c r="E515" s="106"/>
      <c r="F515" s="106"/>
      <c r="G515" s="106"/>
      <c r="H515" s="106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106"/>
      <c r="D516" s="106"/>
      <c r="E516" s="106"/>
      <c r="F516" s="106"/>
      <c r="G516" s="106"/>
      <c r="H516" s="106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106"/>
      <c r="D517" s="106"/>
      <c r="E517" s="106"/>
      <c r="F517" s="106"/>
      <c r="G517" s="106"/>
      <c r="H517" s="106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106"/>
      <c r="D518" s="106"/>
      <c r="E518" s="106"/>
      <c r="F518" s="106"/>
      <c r="G518" s="106"/>
      <c r="H518" s="106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106"/>
      <c r="D519" s="106"/>
      <c r="E519" s="106"/>
      <c r="F519" s="106"/>
      <c r="G519" s="106"/>
      <c r="H519" s="106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106"/>
      <c r="D520" s="106"/>
      <c r="E520" s="106"/>
      <c r="F520" s="106"/>
      <c r="G520" s="106"/>
      <c r="H520" s="106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106"/>
      <c r="D521" s="106"/>
      <c r="E521" s="106"/>
      <c r="F521" s="106"/>
      <c r="G521" s="106"/>
      <c r="H521" s="106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106"/>
      <c r="D522" s="106"/>
      <c r="E522" s="106"/>
      <c r="F522" s="106"/>
      <c r="G522" s="106"/>
      <c r="H522" s="106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106"/>
      <c r="D523" s="106"/>
      <c r="E523" s="106"/>
      <c r="F523" s="106"/>
      <c r="G523" s="106"/>
      <c r="H523" s="106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106"/>
      <c r="D524" s="106"/>
      <c r="E524" s="106"/>
      <c r="F524" s="106"/>
      <c r="G524" s="106"/>
      <c r="H524" s="106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106"/>
      <c r="D525" s="106"/>
      <c r="E525" s="106"/>
      <c r="F525" s="106"/>
      <c r="G525" s="106"/>
      <c r="H525" s="106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106"/>
      <c r="D526" s="106"/>
      <c r="E526" s="106"/>
      <c r="F526" s="106"/>
      <c r="G526" s="106"/>
      <c r="H526" s="106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106"/>
      <c r="D527" s="106"/>
      <c r="E527" s="106"/>
      <c r="F527" s="106"/>
      <c r="G527" s="106"/>
      <c r="H527" s="106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106"/>
      <c r="D528" s="106"/>
      <c r="E528" s="106"/>
      <c r="F528" s="106"/>
      <c r="G528" s="106"/>
      <c r="H528" s="106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106"/>
      <c r="D529" s="106"/>
      <c r="E529" s="106"/>
      <c r="F529" s="106"/>
      <c r="G529" s="106"/>
      <c r="H529" s="106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106"/>
      <c r="D530" s="106"/>
      <c r="E530" s="106"/>
      <c r="F530" s="106"/>
      <c r="G530" s="106"/>
      <c r="H530" s="106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106"/>
      <c r="D531" s="106"/>
      <c r="E531" s="106"/>
      <c r="F531" s="106"/>
      <c r="G531" s="106"/>
      <c r="H531" s="106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106"/>
      <c r="D532" s="106"/>
      <c r="E532" s="106"/>
      <c r="F532" s="106"/>
      <c r="G532" s="106"/>
      <c r="H532" s="106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106"/>
      <c r="D533" s="106"/>
      <c r="E533" s="106"/>
      <c r="F533" s="106"/>
      <c r="G533" s="106"/>
      <c r="H533" s="106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106"/>
      <c r="D534" s="106"/>
      <c r="E534" s="106"/>
      <c r="F534" s="106"/>
      <c r="G534" s="106"/>
      <c r="H534" s="106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106"/>
      <c r="D535" s="106"/>
      <c r="E535" s="106"/>
      <c r="F535" s="106"/>
      <c r="G535" s="106"/>
      <c r="H535" s="106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106"/>
      <c r="D536" s="106"/>
      <c r="E536" s="106"/>
      <c r="F536" s="106"/>
      <c r="G536" s="106"/>
      <c r="H536" s="106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106"/>
      <c r="D537" s="106"/>
      <c r="E537" s="106"/>
      <c r="F537" s="106"/>
      <c r="G537" s="106"/>
      <c r="H537" s="106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106"/>
      <c r="D538" s="106"/>
      <c r="E538" s="106"/>
      <c r="F538" s="106"/>
      <c r="G538" s="106"/>
      <c r="H538" s="106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106"/>
      <c r="D539" s="106"/>
      <c r="E539" s="106"/>
      <c r="F539" s="106"/>
      <c r="G539" s="106"/>
      <c r="H539" s="106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106"/>
      <c r="D540" s="106"/>
      <c r="E540" s="106"/>
      <c r="F540" s="106"/>
      <c r="G540" s="106"/>
      <c r="H540" s="106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106"/>
      <c r="D541" s="106"/>
      <c r="E541" s="106"/>
      <c r="F541" s="106"/>
      <c r="G541" s="106"/>
      <c r="H541" s="106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106"/>
      <c r="D542" s="106"/>
      <c r="E542" s="106"/>
      <c r="F542" s="106"/>
      <c r="G542" s="106"/>
      <c r="H542" s="106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106"/>
      <c r="D543" s="106"/>
      <c r="E543" s="106"/>
      <c r="F543" s="106"/>
      <c r="G543" s="106"/>
      <c r="H543" s="106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106"/>
      <c r="D544" s="106"/>
      <c r="E544" s="106"/>
      <c r="F544" s="106"/>
      <c r="G544" s="106"/>
      <c r="H544" s="106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106"/>
      <c r="D545" s="106"/>
      <c r="E545" s="106"/>
      <c r="F545" s="106"/>
      <c r="G545" s="106"/>
      <c r="H545" s="106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106"/>
      <c r="D546" s="106"/>
      <c r="E546" s="106"/>
      <c r="F546" s="106"/>
      <c r="G546" s="106"/>
      <c r="H546" s="106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106"/>
      <c r="D547" s="106"/>
      <c r="E547" s="106"/>
      <c r="F547" s="106"/>
      <c r="G547" s="106"/>
      <c r="H547" s="106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106"/>
      <c r="D548" s="106"/>
      <c r="E548" s="106"/>
      <c r="F548" s="106"/>
      <c r="G548" s="106"/>
      <c r="H548" s="106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106"/>
      <c r="D549" s="106"/>
      <c r="E549" s="106"/>
      <c r="F549" s="106"/>
      <c r="G549" s="106"/>
      <c r="H549" s="106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106"/>
      <c r="D550" s="106"/>
      <c r="E550" s="106"/>
      <c r="F550" s="106"/>
      <c r="G550" s="106"/>
      <c r="H550" s="106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106"/>
      <c r="D551" s="106"/>
      <c r="E551" s="106"/>
      <c r="F551" s="106"/>
      <c r="G551" s="106"/>
      <c r="H551" s="106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106"/>
      <c r="D552" s="106"/>
      <c r="E552" s="106"/>
      <c r="F552" s="106"/>
      <c r="G552" s="106"/>
      <c r="H552" s="106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106"/>
      <c r="D553" s="106"/>
      <c r="E553" s="106"/>
      <c r="F553" s="106"/>
      <c r="G553" s="106"/>
      <c r="H553" s="106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106"/>
      <c r="D554" s="106"/>
      <c r="E554" s="106"/>
      <c r="F554" s="106"/>
      <c r="G554" s="106"/>
      <c r="H554" s="106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106"/>
      <c r="D555" s="106"/>
      <c r="E555" s="106"/>
      <c r="F555" s="106"/>
      <c r="G555" s="106"/>
      <c r="H555" s="106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106"/>
      <c r="D556" s="106"/>
      <c r="E556" s="106"/>
      <c r="F556" s="106"/>
      <c r="G556" s="106"/>
      <c r="H556" s="106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106"/>
      <c r="D557" s="106"/>
      <c r="E557" s="106"/>
      <c r="F557" s="106"/>
      <c r="G557" s="106"/>
      <c r="H557" s="106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106"/>
      <c r="D558" s="106"/>
      <c r="E558" s="106"/>
      <c r="F558" s="106"/>
      <c r="G558" s="106"/>
      <c r="H558" s="106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106"/>
      <c r="D559" s="106"/>
      <c r="E559" s="106"/>
      <c r="F559" s="106"/>
      <c r="G559" s="106"/>
      <c r="H559" s="106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106"/>
      <c r="D560" s="106"/>
      <c r="E560" s="106"/>
      <c r="F560" s="106"/>
      <c r="G560" s="106"/>
      <c r="H560" s="106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106"/>
      <c r="D561" s="106"/>
      <c r="E561" s="106"/>
      <c r="F561" s="106"/>
      <c r="G561" s="106"/>
      <c r="H561" s="106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106"/>
      <c r="D562" s="106"/>
      <c r="E562" s="106"/>
      <c r="F562" s="106"/>
      <c r="G562" s="106"/>
      <c r="H562" s="106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106"/>
      <c r="D563" s="106"/>
      <c r="E563" s="106"/>
      <c r="F563" s="106"/>
      <c r="G563" s="106"/>
      <c r="H563" s="106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106"/>
      <c r="D564" s="106"/>
      <c r="E564" s="106"/>
      <c r="F564" s="106"/>
      <c r="G564" s="106"/>
      <c r="H564" s="106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106"/>
      <c r="D565" s="106"/>
      <c r="E565" s="106"/>
      <c r="F565" s="106"/>
      <c r="G565" s="106"/>
      <c r="H565" s="106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106"/>
      <c r="D566" s="106"/>
      <c r="E566" s="106"/>
      <c r="F566" s="106"/>
      <c r="G566" s="106"/>
      <c r="H566" s="106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106"/>
      <c r="D567" s="106"/>
      <c r="E567" s="106"/>
      <c r="F567" s="106"/>
      <c r="G567" s="106"/>
      <c r="H567" s="106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106"/>
      <c r="D568" s="106"/>
      <c r="E568" s="106"/>
      <c r="F568" s="106"/>
      <c r="G568" s="106"/>
      <c r="H568" s="106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106"/>
      <c r="D569" s="106"/>
      <c r="E569" s="106"/>
      <c r="F569" s="106"/>
      <c r="G569" s="106"/>
      <c r="H569" s="106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106"/>
      <c r="D570" s="106"/>
      <c r="E570" s="106"/>
      <c r="F570" s="106"/>
      <c r="G570" s="106"/>
      <c r="H570" s="106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106"/>
      <c r="D571" s="106"/>
      <c r="E571" s="106"/>
      <c r="F571" s="106"/>
      <c r="G571" s="106"/>
      <c r="H571" s="106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106"/>
      <c r="D572" s="106"/>
      <c r="E572" s="106"/>
      <c r="F572" s="106"/>
      <c r="G572" s="106"/>
      <c r="H572" s="106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106"/>
      <c r="D573" s="106"/>
      <c r="E573" s="106"/>
      <c r="F573" s="106"/>
      <c r="G573" s="106"/>
      <c r="H573" s="106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106"/>
      <c r="D574" s="106"/>
      <c r="E574" s="106"/>
      <c r="F574" s="106"/>
      <c r="G574" s="106"/>
      <c r="H574" s="106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106"/>
      <c r="D575" s="106"/>
      <c r="E575" s="106"/>
      <c r="F575" s="106"/>
      <c r="G575" s="106"/>
      <c r="H575" s="106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106"/>
      <c r="D576" s="106"/>
      <c r="E576" s="106"/>
      <c r="F576" s="106"/>
      <c r="G576" s="106"/>
      <c r="H576" s="106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106"/>
      <c r="D577" s="106"/>
      <c r="E577" s="106"/>
      <c r="F577" s="106"/>
      <c r="G577" s="106"/>
      <c r="H577" s="106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106"/>
      <c r="D578" s="106"/>
      <c r="E578" s="106"/>
      <c r="F578" s="106"/>
      <c r="G578" s="106"/>
      <c r="H578" s="106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106"/>
      <c r="D579" s="106"/>
      <c r="E579" s="106"/>
      <c r="F579" s="106"/>
      <c r="G579" s="106"/>
      <c r="H579" s="106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106"/>
      <c r="D580" s="106"/>
      <c r="E580" s="106"/>
      <c r="F580" s="106"/>
      <c r="G580" s="106"/>
      <c r="H580" s="106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106"/>
      <c r="D581" s="106"/>
      <c r="E581" s="106"/>
      <c r="F581" s="106"/>
      <c r="G581" s="106"/>
      <c r="H581" s="106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106"/>
      <c r="D582" s="106"/>
      <c r="E582" s="106"/>
      <c r="F582" s="106"/>
      <c r="G582" s="106"/>
      <c r="H582" s="106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106"/>
      <c r="D583" s="106"/>
      <c r="E583" s="106"/>
      <c r="F583" s="106"/>
      <c r="G583" s="106"/>
      <c r="H583" s="106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106"/>
      <c r="D584" s="106"/>
      <c r="E584" s="106"/>
      <c r="F584" s="106"/>
      <c r="G584" s="106"/>
      <c r="H584" s="106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106"/>
      <c r="D585" s="106"/>
      <c r="E585" s="106"/>
      <c r="F585" s="106"/>
      <c r="G585" s="106"/>
      <c r="H585" s="106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106"/>
      <c r="D586" s="106"/>
      <c r="E586" s="106"/>
      <c r="F586" s="106"/>
      <c r="G586" s="106"/>
      <c r="H586" s="106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106"/>
      <c r="D587" s="106"/>
      <c r="E587" s="106"/>
      <c r="F587" s="106"/>
      <c r="G587" s="106"/>
      <c r="H587" s="106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106"/>
      <c r="D588" s="106"/>
      <c r="E588" s="106"/>
      <c r="F588" s="106"/>
      <c r="G588" s="106"/>
      <c r="H588" s="106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106"/>
      <c r="D589" s="106"/>
      <c r="E589" s="106"/>
      <c r="F589" s="106"/>
      <c r="G589" s="106"/>
      <c r="H589" s="106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106"/>
      <c r="D590" s="106"/>
      <c r="E590" s="106"/>
      <c r="F590" s="106"/>
      <c r="G590" s="106"/>
      <c r="H590" s="106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106"/>
      <c r="D591" s="106"/>
      <c r="E591" s="106"/>
      <c r="F591" s="106"/>
      <c r="G591" s="106"/>
      <c r="H591" s="106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106"/>
      <c r="D592" s="106"/>
      <c r="E592" s="106"/>
      <c r="F592" s="106"/>
      <c r="G592" s="106"/>
      <c r="H592" s="106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106"/>
      <c r="D593" s="106"/>
      <c r="E593" s="106"/>
      <c r="F593" s="106"/>
      <c r="G593" s="106"/>
      <c r="H593" s="106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106"/>
      <c r="D594" s="106"/>
      <c r="E594" s="106"/>
      <c r="F594" s="106"/>
      <c r="G594" s="106"/>
      <c r="H594" s="106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106"/>
      <c r="D595" s="106"/>
      <c r="E595" s="106"/>
      <c r="F595" s="106"/>
      <c r="G595" s="106"/>
      <c r="H595" s="106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106"/>
      <c r="D596" s="106"/>
      <c r="E596" s="106"/>
      <c r="F596" s="106"/>
      <c r="G596" s="106"/>
      <c r="H596" s="106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106"/>
      <c r="D597" s="106"/>
      <c r="E597" s="106"/>
      <c r="F597" s="106"/>
      <c r="G597" s="106"/>
      <c r="H597" s="106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106"/>
      <c r="D598" s="106"/>
      <c r="E598" s="106"/>
      <c r="F598" s="106"/>
      <c r="G598" s="106"/>
      <c r="H598" s="106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106"/>
      <c r="D599" s="106"/>
      <c r="E599" s="106"/>
      <c r="F599" s="106"/>
      <c r="G599" s="106"/>
      <c r="H599" s="106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106"/>
      <c r="D600" s="106"/>
      <c r="E600" s="106"/>
      <c r="F600" s="106"/>
      <c r="G600" s="106"/>
      <c r="H600" s="106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106"/>
      <c r="D601" s="106"/>
      <c r="E601" s="106"/>
      <c r="F601" s="106"/>
      <c r="G601" s="106"/>
      <c r="H601" s="106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106"/>
      <c r="D602" s="106"/>
      <c r="E602" s="106"/>
      <c r="F602" s="106"/>
      <c r="G602" s="106"/>
      <c r="H602" s="106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106"/>
      <c r="D603" s="106"/>
      <c r="E603" s="106"/>
      <c r="F603" s="106"/>
      <c r="G603" s="106"/>
      <c r="H603" s="106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106"/>
      <c r="D604" s="106"/>
      <c r="E604" s="106"/>
      <c r="F604" s="106"/>
      <c r="G604" s="106"/>
      <c r="H604" s="106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106"/>
      <c r="D605" s="106"/>
      <c r="E605" s="106"/>
      <c r="F605" s="106"/>
      <c r="G605" s="106"/>
      <c r="H605" s="106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106"/>
      <c r="D606" s="106"/>
      <c r="E606" s="106"/>
      <c r="F606" s="106"/>
      <c r="G606" s="106"/>
      <c r="H606" s="106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106"/>
      <c r="D607" s="106"/>
      <c r="E607" s="106"/>
      <c r="F607" s="106"/>
      <c r="G607" s="106"/>
      <c r="H607" s="106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106"/>
      <c r="D608" s="106"/>
      <c r="E608" s="106"/>
      <c r="F608" s="106"/>
      <c r="G608" s="106"/>
      <c r="H608" s="106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106"/>
      <c r="D609" s="106"/>
      <c r="E609" s="106"/>
      <c r="F609" s="106"/>
      <c r="G609" s="106"/>
      <c r="H609" s="106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106"/>
      <c r="D610" s="106"/>
      <c r="E610" s="106"/>
      <c r="F610" s="106"/>
      <c r="G610" s="106"/>
      <c r="H610" s="106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106"/>
      <c r="D611" s="106"/>
      <c r="E611" s="106"/>
      <c r="F611" s="106"/>
      <c r="G611" s="106"/>
      <c r="H611" s="106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106"/>
      <c r="D612" s="106"/>
      <c r="E612" s="106"/>
      <c r="F612" s="106"/>
      <c r="G612" s="106"/>
      <c r="H612" s="106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106"/>
      <c r="D613" s="106"/>
      <c r="E613" s="106"/>
      <c r="F613" s="106"/>
      <c r="G613" s="106"/>
      <c r="H613" s="106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106"/>
      <c r="D614" s="106"/>
      <c r="E614" s="106"/>
      <c r="F614" s="106"/>
      <c r="G614" s="106"/>
      <c r="H614" s="106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106"/>
      <c r="D615" s="106"/>
      <c r="E615" s="106"/>
      <c r="F615" s="106"/>
      <c r="G615" s="106"/>
      <c r="H615" s="106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106"/>
      <c r="D616" s="106"/>
      <c r="E616" s="106"/>
      <c r="F616" s="106"/>
      <c r="G616" s="106"/>
      <c r="H616" s="106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106"/>
      <c r="D617" s="106"/>
      <c r="E617" s="106"/>
      <c r="F617" s="106"/>
      <c r="G617" s="106"/>
      <c r="H617" s="106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106"/>
      <c r="D618" s="106"/>
      <c r="E618" s="106"/>
      <c r="F618" s="106"/>
      <c r="G618" s="106"/>
      <c r="H618" s="106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106"/>
      <c r="D619" s="106"/>
      <c r="E619" s="106"/>
      <c r="F619" s="106"/>
      <c r="G619" s="106"/>
      <c r="H619" s="106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106"/>
      <c r="D620" s="106"/>
      <c r="E620" s="106"/>
      <c r="F620" s="106"/>
      <c r="G620" s="106"/>
      <c r="H620" s="106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106"/>
      <c r="D621" s="106"/>
      <c r="E621" s="106"/>
      <c r="F621" s="106"/>
      <c r="G621" s="106"/>
      <c r="H621" s="106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106"/>
      <c r="D622" s="106"/>
      <c r="E622" s="106"/>
      <c r="F622" s="106"/>
      <c r="G622" s="106"/>
      <c r="H622" s="106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106"/>
      <c r="D623" s="106"/>
      <c r="E623" s="106"/>
      <c r="F623" s="106"/>
      <c r="G623" s="106"/>
      <c r="H623" s="106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106"/>
      <c r="D624" s="106"/>
      <c r="E624" s="106"/>
      <c r="F624" s="106"/>
      <c r="G624" s="106"/>
      <c r="H624" s="106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106"/>
      <c r="D625" s="106"/>
      <c r="E625" s="106"/>
      <c r="F625" s="106"/>
      <c r="G625" s="106"/>
      <c r="H625" s="106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106"/>
      <c r="D626" s="106"/>
      <c r="E626" s="106"/>
      <c r="F626" s="106"/>
      <c r="G626" s="106"/>
      <c r="H626" s="106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106"/>
      <c r="D627" s="106"/>
      <c r="E627" s="106"/>
      <c r="F627" s="106"/>
      <c r="G627" s="106"/>
      <c r="H627" s="106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106"/>
      <c r="D628" s="106"/>
      <c r="E628" s="106"/>
      <c r="F628" s="106"/>
      <c r="G628" s="106"/>
      <c r="H628" s="106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106"/>
      <c r="D629" s="106"/>
      <c r="E629" s="106"/>
      <c r="F629" s="106"/>
      <c r="G629" s="106"/>
      <c r="H629" s="106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106"/>
      <c r="D630" s="106"/>
      <c r="E630" s="106"/>
      <c r="F630" s="106"/>
      <c r="G630" s="106"/>
      <c r="H630" s="106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106"/>
      <c r="D631" s="106"/>
      <c r="E631" s="106"/>
      <c r="F631" s="106"/>
      <c r="G631" s="106"/>
      <c r="H631" s="106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106"/>
      <c r="D632" s="106"/>
      <c r="E632" s="106"/>
      <c r="F632" s="106"/>
      <c r="G632" s="106"/>
      <c r="H632" s="106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106"/>
      <c r="D633" s="106"/>
      <c r="E633" s="106"/>
      <c r="F633" s="106"/>
      <c r="G633" s="106"/>
      <c r="H633" s="106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106"/>
      <c r="D634" s="106"/>
      <c r="E634" s="106"/>
      <c r="F634" s="106"/>
      <c r="G634" s="106"/>
      <c r="H634" s="106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106"/>
      <c r="D635" s="106"/>
      <c r="E635" s="106"/>
      <c r="F635" s="106"/>
      <c r="G635" s="106"/>
      <c r="H635" s="106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106"/>
      <c r="D636" s="106"/>
      <c r="E636" s="106"/>
      <c r="F636" s="106"/>
      <c r="G636" s="106"/>
      <c r="H636" s="106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106"/>
      <c r="D637" s="106"/>
      <c r="E637" s="106"/>
      <c r="F637" s="106"/>
      <c r="G637" s="106"/>
      <c r="H637" s="106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106"/>
      <c r="D638" s="106"/>
      <c r="E638" s="106"/>
      <c r="F638" s="106"/>
      <c r="G638" s="106"/>
      <c r="H638" s="106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106"/>
      <c r="D639" s="106"/>
      <c r="E639" s="106"/>
      <c r="F639" s="106"/>
      <c r="G639" s="106"/>
      <c r="H639" s="106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106"/>
      <c r="D640" s="106"/>
      <c r="E640" s="106"/>
      <c r="F640" s="106"/>
      <c r="G640" s="106"/>
      <c r="H640" s="106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106"/>
      <c r="D641" s="106"/>
      <c r="E641" s="106"/>
      <c r="F641" s="106"/>
      <c r="G641" s="106"/>
      <c r="H641" s="106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106"/>
      <c r="D642" s="106"/>
      <c r="E642" s="106"/>
      <c r="F642" s="106"/>
      <c r="G642" s="106"/>
      <c r="H642" s="106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106"/>
      <c r="D643" s="106"/>
      <c r="E643" s="106"/>
      <c r="F643" s="106"/>
      <c r="G643" s="106"/>
      <c r="H643" s="106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106"/>
      <c r="D644" s="106"/>
      <c r="E644" s="106"/>
      <c r="F644" s="106"/>
      <c r="G644" s="106"/>
      <c r="H644" s="106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106"/>
      <c r="D645" s="106"/>
      <c r="E645" s="106"/>
      <c r="F645" s="106"/>
      <c r="G645" s="106"/>
      <c r="H645" s="106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106"/>
      <c r="D646" s="106"/>
      <c r="E646" s="106"/>
      <c r="F646" s="106"/>
      <c r="G646" s="106"/>
      <c r="H646" s="106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106"/>
      <c r="D647" s="106"/>
      <c r="E647" s="106"/>
      <c r="F647" s="106"/>
      <c r="G647" s="106"/>
      <c r="H647" s="106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106"/>
      <c r="D648" s="106"/>
      <c r="E648" s="106"/>
      <c r="F648" s="106"/>
      <c r="G648" s="106"/>
      <c r="H648" s="106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106"/>
      <c r="D649" s="106"/>
      <c r="E649" s="106"/>
      <c r="F649" s="106"/>
      <c r="G649" s="106"/>
      <c r="H649" s="106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106"/>
      <c r="D650" s="106"/>
      <c r="E650" s="106"/>
      <c r="F650" s="106"/>
      <c r="G650" s="106"/>
      <c r="H650" s="106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106"/>
      <c r="D651" s="106"/>
      <c r="E651" s="106"/>
      <c r="F651" s="106"/>
      <c r="G651" s="106"/>
      <c r="H651" s="106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106"/>
      <c r="D652" s="106"/>
      <c r="E652" s="106"/>
      <c r="F652" s="106"/>
      <c r="G652" s="106"/>
      <c r="H652" s="106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106"/>
      <c r="D653" s="106"/>
      <c r="E653" s="106"/>
      <c r="F653" s="106"/>
      <c r="G653" s="106"/>
      <c r="H653" s="106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106"/>
      <c r="D654" s="106"/>
      <c r="E654" s="106"/>
      <c r="F654" s="106"/>
      <c r="G654" s="106"/>
      <c r="H654" s="106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106"/>
      <c r="D655" s="106"/>
      <c r="E655" s="106"/>
      <c r="F655" s="106"/>
      <c r="G655" s="106"/>
      <c r="H655" s="106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106"/>
      <c r="D656" s="106"/>
      <c r="E656" s="106"/>
      <c r="F656" s="106"/>
      <c r="G656" s="106"/>
      <c r="H656" s="106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106"/>
      <c r="D657" s="106"/>
      <c r="E657" s="106"/>
      <c r="F657" s="106"/>
      <c r="G657" s="106"/>
      <c r="H657" s="106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106"/>
      <c r="D658" s="106"/>
      <c r="E658" s="106"/>
      <c r="F658" s="106"/>
      <c r="G658" s="106"/>
      <c r="H658" s="106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106"/>
      <c r="D659" s="106"/>
      <c r="E659" s="106"/>
      <c r="F659" s="106"/>
      <c r="G659" s="106"/>
      <c r="H659" s="106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106"/>
      <c r="D660" s="106"/>
      <c r="E660" s="106"/>
      <c r="F660" s="106"/>
      <c r="G660" s="106"/>
      <c r="H660" s="106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106"/>
      <c r="D661" s="106"/>
      <c r="E661" s="106"/>
      <c r="F661" s="106"/>
      <c r="G661" s="106"/>
      <c r="H661" s="106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106"/>
      <c r="D662" s="106"/>
      <c r="E662" s="106"/>
      <c r="F662" s="106"/>
      <c r="G662" s="106"/>
      <c r="H662" s="106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106"/>
      <c r="D663" s="106"/>
      <c r="E663" s="106"/>
      <c r="F663" s="106"/>
      <c r="G663" s="106"/>
      <c r="H663" s="106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106"/>
      <c r="D664" s="106"/>
      <c r="E664" s="106"/>
      <c r="F664" s="106"/>
      <c r="G664" s="106"/>
      <c r="H664" s="106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106"/>
      <c r="D665" s="106"/>
      <c r="E665" s="106"/>
      <c r="F665" s="106"/>
      <c r="G665" s="106"/>
      <c r="H665" s="106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106"/>
      <c r="D666" s="106"/>
      <c r="E666" s="106"/>
      <c r="F666" s="106"/>
      <c r="G666" s="106"/>
      <c r="H666" s="106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106"/>
      <c r="D667" s="106"/>
      <c r="E667" s="106"/>
      <c r="F667" s="106"/>
      <c r="G667" s="106"/>
      <c r="H667" s="106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106"/>
      <c r="D668" s="106"/>
      <c r="E668" s="106"/>
      <c r="F668" s="106"/>
      <c r="G668" s="106"/>
      <c r="H668" s="106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106"/>
      <c r="D669" s="106"/>
      <c r="E669" s="106"/>
      <c r="F669" s="106"/>
      <c r="G669" s="106"/>
      <c r="H669" s="106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106"/>
      <c r="D670" s="106"/>
      <c r="E670" s="106"/>
      <c r="F670" s="106"/>
      <c r="G670" s="106"/>
      <c r="H670" s="106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106"/>
      <c r="D671" s="106"/>
      <c r="E671" s="106"/>
      <c r="F671" s="106"/>
      <c r="G671" s="106"/>
      <c r="H671" s="106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106"/>
      <c r="D672" s="106"/>
      <c r="E672" s="106"/>
      <c r="F672" s="106"/>
      <c r="G672" s="106"/>
      <c r="H672" s="106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106"/>
      <c r="D673" s="106"/>
      <c r="E673" s="106"/>
      <c r="F673" s="106"/>
      <c r="G673" s="106"/>
      <c r="H673" s="106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106"/>
      <c r="D674" s="106"/>
      <c r="E674" s="106"/>
      <c r="F674" s="106"/>
      <c r="G674" s="106"/>
      <c r="H674" s="106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106"/>
      <c r="D675" s="106"/>
      <c r="E675" s="106"/>
      <c r="F675" s="106"/>
      <c r="G675" s="106"/>
      <c r="H675" s="106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106"/>
      <c r="D676" s="106"/>
      <c r="E676" s="106"/>
      <c r="F676" s="106"/>
      <c r="G676" s="106"/>
      <c r="H676" s="106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106"/>
      <c r="D677" s="106"/>
      <c r="E677" s="106"/>
      <c r="F677" s="106"/>
      <c r="G677" s="106"/>
      <c r="H677" s="106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106"/>
      <c r="D678" s="106"/>
      <c r="E678" s="106"/>
      <c r="F678" s="106"/>
      <c r="G678" s="106"/>
      <c r="H678" s="106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106"/>
      <c r="D679" s="106"/>
      <c r="E679" s="106"/>
      <c r="F679" s="106"/>
      <c r="G679" s="106"/>
      <c r="H679" s="106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106"/>
      <c r="D680" s="106"/>
      <c r="E680" s="106"/>
      <c r="F680" s="106"/>
      <c r="G680" s="106"/>
      <c r="H680" s="106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106"/>
      <c r="D681" s="106"/>
      <c r="E681" s="106"/>
      <c r="F681" s="106"/>
      <c r="G681" s="106"/>
      <c r="H681" s="106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106"/>
      <c r="D682" s="106"/>
      <c r="E682" s="106"/>
      <c r="F682" s="106"/>
      <c r="G682" s="106"/>
      <c r="H682" s="106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106"/>
      <c r="D683" s="106"/>
      <c r="E683" s="106"/>
      <c r="F683" s="106"/>
      <c r="G683" s="106"/>
      <c r="H683" s="106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106"/>
      <c r="D684" s="106"/>
      <c r="E684" s="106"/>
      <c r="F684" s="106"/>
      <c r="G684" s="106"/>
      <c r="H684" s="106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106"/>
      <c r="D685" s="106"/>
      <c r="E685" s="106"/>
      <c r="F685" s="106"/>
      <c r="G685" s="106"/>
      <c r="H685" s="106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106"/>
      <c r="D686" s="106"/>
      <c r="E686" s="106"/>
      <c r="F686" s="106"/>
      <c r="G686" s="106"/>
      <c r="H686" s="106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106"/>
      <c r="D687" s="106"/>
      <c r="E687" s="106"/>
      <c r="F687" s="106"/>
      <c r="G687" s="106"/>
      <c r="H687" s="106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106"/>
      <c r="D688" s="106"/>
      <c r="E688" s="106"/>
      <c r="F688" s="106"/>
      <c r="G688" s="106"/>
      <c r="H688" s="106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106"/>
      <c r="D689" s="106"/>
      <c r="E689" s="106"/>
      <c r="F689" s="106"/>
      <c r="G689" s="106"/>
      <c r="H689" s="106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106"/>
      <c r="D690" s="106"/>
      <c r="E690" s="106"/>
      <c r="F690" s="106"/>
      <c r="G690" s="106"/>
      <c r="H690" s="106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106"/>
      <c r="D691" s="106"/>
      <c r="E691" s="106"/>
      <c r="F691" s="106"/>
      <c r="G691" s="106"/>
      <c r="H691" s="106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106"/>
      <c r="D692" s="106"/>
      <c r="E692" s="106"/>
      <c r="F692" s="106"/>
      <c r="G692" s="106"/>
      <c r="H692" s="106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106"/>
      <c r="D693" s="106"/>
      <c r="E693" s="106"/>
      <c r="F693" s="106"/>
      <c r="G693" s="106"/>
      <c r="H693" s="106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106"/>
      <c r="D694" s="106"/>
      <c r="E694" s="106"/>
      <c r="F694" s="106"/>
      <c r="G694" s="106"/>
      <c r="H694" s="106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106"/>
      <c r="D695" s="106"/>
      <c r="E695" s="106"/>
      <c r="F695" s="106"/>
      <c r="G695" s="106"/>
      <c r="H695" s="106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106"/>
      <c r="D696" s="106"/>
      <c r="E696" s="106"/>
      <c r="F696" s="106"/>
      <c r="G696" s="106"/>
      <c r="H696" s="106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106"/>
      <c r="D697" s="106"/>
      <c r="E697" s="106"/>
      <c r="F697" s="106"/>
      <c r="G697" s="106"/>
      <c r="H697" s="106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106"/>
      <c r="D698" s="106"/>
      <c r="E698" s="106"/>
      <c r="F698" s="106"/>
      <c r="G698" s="106"/>
      <c r="H698" s="106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106"/>
      <c r="D699" s="106"/>
      <c r="E699" s="106"/>
      <c r="F699" s="106"/>
      <c r="G699" s="106"/>
      <c r="H699" s="106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106"/>
      <c r="D700" s="106"/>
      <c r="E700" s="106"/>
      <c r="F700" s="106"/>
      <c r="G700" s="106"/>
      <c r="H700" s="106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106"/>
      <c r="D701" s="106"/>
      <c r="E701" s="106"/>
      <c r="F701" s="106"/>
      <c r="G701" s="106"/>
      <c r="H701" s="106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106"/>
      <c r="D702" s="106"/>
      <c r="E702" s="106"/>
      <c r="F702" s="106"/>
      <c r="G702" s="106"/>
      <c r="H702" s="106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106"/>
      <c r="D703" s="106"/>
      <c r="E703" s="106"/>
      <c r="F703" s="106"/>
      <c r="G703" s="106"/>
      <c r="H703" s="106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106"/>
      <c r="D704" s="106"/>
      <c r="E704" s="106"/>
      <c r="F704" s="106"/>
      <c r="G704" s="106"/>
      <c r="H704" s="106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106"/>
      <c r="D705" s="106"/>
      <c r="E705" s="106"/>
      <c r="F705" s="106"/>
      <c r="G705" s="106"/>
      <c r="H705" s="106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106"/>
      <c r="D706" s="106"/>
      <c r="E706" s="106"/>
      <c r="F706" s="106"/>
      <c r="G706" s="106"/>
      <c r="H706" s="106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106"/>
      <c r="D707" s="106"/>
      <c r="E707" s="106"/>
      <c r="F707" s="106"/>
      <c r="G707" s="106"/>
      <c r="H707" s="106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106"/>
      <c r="D708" s="106"/>
      <c r="E708" s="106"/>
      <c r="F708" s="106"/>
      <c r="G708" s="106"/>
      <c r="H708" s="106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106"/>
      <c r="D709" s="106"/>
      <c r="E709" s="106"/>
      <c r="F709" s="106"/>
      <c r="G709" s="106"/>
      <c r="H709" s="106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106"/>
      <c r="D710" s="106"/>
      <c r="E710" s="106"/>
      <c r="F710" s="106"/>
      <c r="G710" s="106"/>
      <c r="H710" s="106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106"/>
      <c r="D711" s="106"/>
      <c r="E711" s="106"/>
      <c r="F711" s="106"/>
      <c r="G711" s="106"/>
      <c r="H711" s="106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106"/>
      <c r="D712" s="106"/>
      <c r="E712" s="106"/>
      <c r="F712" s="106"/>
      <c r="G712" s="106"/>
      <c r="H712" s="106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106"/>
      <c r="D713" s="106"/>
      <c r="E713" s="106"/>
      <c r="F713" s="106"/>
      <c r="G713" s="106"/>
      <c r="H713" s="106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106"/>
      <c r="D714" s="106"/>
      <c r="E714" s="106"/>
      <c r="F714" s="106"/>
      <c r="G714" s="106"/>
      <c r="H714" s="106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106"/>
      <c r="D715" s="106"/>
      <c r="E715" s="106"/>
      <c r="F715" s="106"/>
      <c r="G715" s="106"/>
      <c r="H715" s="106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106"/>
      <c r="D716" s="106"/>
      <c r="E716" s="106"/>
      <c r="F716" s="106"/>
      <c r="G716" s="106"/>
      <c r="H716" s="106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106"/>
      <c r="D717" s="106"/>
      <c r="E717" s="106"/>
      <c r="F717" s="106"/>
      <c r="G717" s="106"/>
      <c r="H717" s="106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106"/>
      <c r="D718" s="106"/>
      <c r="E718" s="106"/>
      <c r="F718" s="106"/>
      <c r="G718" s="106"/>
      <c r="H718" s="106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106"/>
      <c r="D719" s="106"/>
      <c r="E719" s="106"/>
      <c r="F719" s="106"/>
      <c r="G719" s="106"/>
      <c r="H719" s="106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106"/>
      <c r="D720" s="106"/>
      <c r="E720" s="106"/>
      <c r="F720" s="106"/>
      <c r="G720" s="106"/>
      <c r="H720" s="106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106"/>
      <c r="D721" s="106"/>
      <c r="E721" s="106"/>
      <c r="F721" s="106"/>
      <c r="G721" s="106"/>
      <c r="H721" s="106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106"/>
      <c r="D722" s="106"/>
      <c r="E722" s="106"/>
      <c r="F722" s="106"/>
      <c r="G722" s="106"/>
      <c r="H722" s="106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106"/>
      <c r="D723" s="106"/>
      <c r="E723" s="106"/>
      <c r="F723" s="106"/>
      <c r="G723" s="106"/>
      <c r="H723" s="106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106"/>
      <c r="D724" s="106"/>
      <c r="E724" s="106"/>
      <c r="F724" s="106"/>
      <c r="G724" s="106"/>
      <c r="H724" s="106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106"/>
      <c r="D725" s="106"/>
      <c r="E725" s="106"/>
      <c r="F725" s="106"/>
      <c r="G725" s="106"/>
      <c r="H725" s="106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106"/>
      <c r="D726" s="106"/>
      <c r="E726" s="106"/>
      <c r="F726" s="106"/>
      <c r="G726" s="106"/>
      <c r="H726" s="106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106"/>
      <c r="D727" s="106"/>
      <c r="E727" s="106"/>
      <c r="F727" s="106"/>
      <c r="G727" s="106"/>
      <c r="H727" s="106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106"/>
      <c r="D728" s="106"/>
      <c r="E728" s="106"/>
      <c r="F728" s="106"/>
      <c r="G728" s="106"/>
      <c r="H728" s="106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106"/>
      <c r="D729" s="106"/>
      <c r="E729" s="106"/>
      <c r="F729" s="106"/>
      <c r="G729" s="106"/>
      <c r="H729" s="106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106"/>
      <c r="D730" s="106"/>
      <c r="E730" s="106"/>
      <c r="F730" s="106"/>
      <c r="G730" s="106"/>
      <c r="H730" s="106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106"/>
      <c r="D731" s="106"/>
      <c r="E731" s="106"/>
      <c r="F731" s="106"/>
      <c r="G731" s="106"/>
      <c r="H731" s="106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106"/>
      <c r="D732" s="106"/>
      <c r="E732" s="106"/>
      <c r="F732" s="106"/>
      <c r="G732" s="106"/>
      <c r="H732" s="106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106"/>
      <c r="D733" s="106"/>
      <c r="E733" s="106"/>
      <c r="F733" s="106"/>
      <c r="G733" s="106"/>
      <c r="H733" s="106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106"/>
      <c r="D734" s="106"/>
      <c r="E734" s="106"/>
      <c r="F734" s="106"/>
      <c r="G734" s="106"/>
      <c r="H734" s="106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106"/>
      <c r="D735" s="106"/>
      <c r="E735" s="106"/>
      <c r="F735" s="106"/>
      <c r="G735" s="106"/>
      <c r="H735" s="106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106"/>
      <c r="D736" s="106"/>
      <c r="E736" s="106"/>
      <c r="F736" s="106"/>
      <c r="G736" s="106"/>
      <c r="H736" s="106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106"/>
      <c r="D737" s="106"/>
      <c r="E737" s="106"/>
      <c r="F737" s="106"/>
      <c r="G737" s="106"/>
      <c r="H737" s="106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106"/>
      <c r="D738" s="106"/>
      <c r="E738" s="106"/>
      <c r="F738" s="106"/>
      <c r="G738" s="106"/>
      <c r="H738" s="106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106"/>
      <c r="D739" s="106"/>
      <c r="E739" s="106"/>
      <c r="F739" s="106"/>
      <c r="G739" s="106"/>
      <c r="H739" s="106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106"/>
      <c r="D740" s="106"/>
      <c r="E740" s="106"/>
      <c r="F740" s="106"/>
      <c r="G740" s="106"/>
      <c r="H740" s="106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106"/>
      <c r="D741" s="106"/>
      <c r="E741" s="106"/>
      <c r="F741" s="106"/>
      <c r="G741" s="106"/>
      <c r="H741" s="106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106"/>
      <c r="D742" s="106"/>
      <c r="E742" s="106"/>
      <c r="F742" s="106"/>
      <c r="G742" s="106"/>
      <c r="H742" s="106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106"/>
      <c r="D743" s="106"/>
      <c r="E743" s="106"/>
      <c r="F743" s="106"/>
      <c r="G743" s="106"/>
      <c r="H743" s="106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106"/>
      <c r="D744" s="106"/>
      <c r="E744" s="106"/>
      <c r="F744" s="106"/>
      <c r="G744" s="106"/>
      <c r="H744" s="106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106"/>
      <c r="D745" s="106"/>
      <c r="E745" s="106"/>
      <c r="F745" s="106"/>
      <c r="G745" s="106"/>
      <c r="H745" s="106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106"/>
      <c r="D746" s="106"/>
      <c r="E746" s="106"/>
      <c r="F746" s="106"/>
      <c r="G746" s="106"/>
      <c r="H746" s="106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106"/>
      <c r="D747" s="106"/>
      <c r="E747" s="106"/>
      <c r="F747" s="106"/>
      <c r="G747" s="106"/>
      <c r="H747" s="106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106"/>
      <c r="D748" s="106"/>
      <c r="E748" s="106"/>
      <c r="F748" s="106"/>
      <c r="G748" s="106"/>
      <c r="H748" s="106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106"/>
      <c r="D749" s="106"/>
      <c r="E749" s="106"/>
      <c r="F749" s="106"/>
      <c r="G749" s="106"/>
      <c r="H749" s="106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106"/>
      <c r="D750" s="106"/>
      <c r="E750" s="106"/>
      <c r="F750" s="106"/>
      <c r="G750" s="106"/>
      <c r="H750" s="106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106"/>
      <c r="D751" s="106"/>
      <c r="E751" s="106"/>
      <c r="F751" s="106"/>
      <c r="G751" s="106"/>
      <c r="H751" s="106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106"/>
      <c r="D752" s="106"/>
      <c r="E752" s="106"/>
      <c r="F752" s="106"/>
      <c r="G752" s="106"/>
      <c r="H752" s="106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106"/>
      <c r="D753" s="106"/>
      <c r="E753" s="106"/>
      <c r="F753" s="106"/>
      <c r="G753" s="106"/>
      <c r="H753" s="106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106"/>
      <c r="D754" s="106"/>
      <c r="E754" s="106"/>
      <c r="F754" s="106"/>
      <c r="G754" s="106"/>
      <c r="H754" s="106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106"/>
      <c r="D755" s="106"/>
      <c r="E755" s="106"/>
      <c r="F755" s="106"/>
      <c r="G755" s="106"/>
      <c r="H755" s="106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106"/>
      <c r="D756" s="106"/>
      <c r="E756" s="106"/>
      <c r="F756" s="106"/>
      <c r="G756" s="106"/>
      <c r="H756" s="106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106"/>
      <c r="D757" s="106"/>
      <c r="E757" s="106"/>
      <c r="F757" s="106"/>
      <c r="G757" s="106"/>
      <c r="H757" s="106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106"/>
      <c r="D758" s="106"/>
      <c r="E758" s="106"/>
      <c r="F758" s="106"/>
      <c r="G758" s="106"/>
      <c r="H758" s="106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106"/>
      <c r="D759" s="106"/>
      <c r="E759" s="106"/>
      <c r="F759" s="106"/>
      <c r="G759" s="106"/>
      <c r="H759" s="106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106"/>
      <c r="D760" s="106"/>
      <c r="E760" s="106"/>
      <c r="F760" s="106"/>
      <c r="G760" s="106"/>
      <c r="H760" s="106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106"/>
      <c r="D761" s="106"/>
      <c r="E761" s="106"/>
      <c r="F761" s="106"/>
      <c r="G761" s="106"/>
      <c r="H761" s="106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106"/>
      <c r="D762" s="106"/>
      <c r="E762" s="106"/>
      <c r="F762" s="106"/>
      <c r="G762" s="106"/>
      <c r="H762" s="106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106"/>
      <c r="D763" s="106"/>
      <c r="E763" s="106"/>
      <c r="F763" s="106"/>
      <c r="G763" s="106"/>
      <c r="H763" s="106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106"/>
      <c r="D764" s="106"/>
      <c r="E764" s="106"/>
      <c r="F764" s="106"/>
      <c r="G764" s="106"/>
      <c r="H764" s="106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106"/>
      <c r="D765" s="106"/>
      <c r="E765" s="106"/>
      <c r="F765" s="106"/>
      <c r="G765" s="106"/>
      <c r="H765" s="106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106"/>
      <c r="D766" s="106"/>
      <c r="E766" s="106"/>
      <c r="F766" s="106"/>
      <c r="G766" s="106"/>
      <c r="H766" s="106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106"/>
      <c r="D767" s="106"/>
      <c r="E767" s="106"/>
      <c r="F767" s="106"/>
      <c r="G767" s="106"/>
      <c r="H767" s="106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106"/>
      <c r="D768" s="106"/>
      <c r="E768" s="106"/>
      <c r="F768" s="106"/>
      <c r="G768" s="106"/>
      <c r="H768" s="106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106"/>
      <c r="D769" s="106"/>
      <c r="E769" s="106"/>
      <c r="F769" s="106"/>
      <c r="G769" s="106"/>
      <c r="H769" s="106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106"/>
      <c r="D770" s="106"/>
      <c r="E770" s="106"/>
      <c r="F770" s="106"/>
      <c r="G770" s="106"/>
      <c r="H770" s="106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106"/>
      <c r="D771" s="106"/>
      <c r="E771" s="106"/>
      <c r="F771" s="106"/>
      <c r="G771" s="106"/>
      <c r="H771" s="106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106"/>
      <c r="D772" s="106"/>
      <c r="E772" s="106"/>
      <c r="F772" s="106"/>
      <c r="G772" s="106"/>
      <c r="H772" s="106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106"/>
      <c r="D773" s="106"/>
      <c r="E773" s="106"/>
      <c r="F773" s="106"/>
      <c r="G773" s="106"/>
      <c r="H773" s="106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106"/>
      <c r="D774" s="106"/>
      <c r="E774" s="106"/>
      <c r="F774" s="106"/>
      <c r="G774" s="106"/>
      <c r="H774" s="106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106"/>
      <c r="D775" s="106"/>
      <c r="E775" s="106"/>
      <c r="F775" s="106"/>
      <c r="G775" s="106"/>
      <c r="H775" s="106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106"/>
      <c r="D776" s="106"/>
      <c r="E776" s="106"/>
      <c r="F776" s="106"/>
      <c r="G776" s="106"/>
      <c r="H776" s="106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106"/>
      <c r="D777" s="106"/>
      <c r="E777" s="106"/>
      <c r="F777" s="106"/>
      <c r="G777" s="106"/>
      <c r="H777" s="106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106"/>
      <c r="D778" s="106"/>
      <c r="E778" s="106"/>
      <c r="F778" s="106"/>
      <c r="G778" s="106"/>
      <c r="H778" s="106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106"/>
      <c r="D779" s="106"/>
      <c r="E779" s="106"/>
      <c r="F779" s="106"/>
      <c r="G779" s="106"/>
      <c r="H779" s="106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106"/>
      <c r="D780" s="106"/>
      <c r="E780" s="106"/>
      <c r="F780" s="106"/>
      <c r="G780" s="106"/>
      <c r="H780" s="106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106"/>
      <c r="D781" s="106"/>
      <c r="E781" s="106"/>
      <c r="F781" s="106"/>
      <c r="G781" s="106"/>
      <c r="H781" s="106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106"/>
      <c r="D782" s="106"/>
      <c r="E782" s="106"/>
      <c r="F782" s="106"/>
      <c r="G782" s="106"/>
      <c r="H782" s="106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106"/>
      <c r="D783" s="106"/>
      <c r="E783" s="106"/>
      <c r="F783" s="106"/>
      <c r="G783" s="106"/>
      <c r="H783" s="106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106"/>
      <c r="D784" s="106"/>
      <c r="E784" s="106"/>
      <c r="F784" s="106"/>
      <c r="G784" s="106"/>
      <c r="H784" s="106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106"/>
      <c r="D785" s="106"/>
      <c r="E785" s="106"/>
      <c r="F785" s="106"/>
      <c r="G785" s="106"/>
      <c r="H785" s="106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106"/>
      <c r="D786" s="106"/>
      <c r="E786" s="106"/>
      <c r="F786" s="106"/>
      <c r="G786" s="106"/>
      <c r="H786" s="106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106"/>
      <c r="D787" s="106"/>
      <c r="E787" s="106"/>
      <c r="F787" s="106"/>
      <c r="G787" s="106"/>
      <c r="H787" s="106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106"/>
      <c r="D788" s="106"/>
      <c r="E788" s="106"/>
      <c r="F788" s="106"/>
      <c r="G788" s="106"/>
      <c r="H788" s="106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106"/>
      <c r="D789" s="106"/>
      <c r="E789" s="106"/>
      <c r="F789" s="106"/>
      <c r="G789" s="106"/>
      <c r="H789" s="106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106"/>
      <c r="D790" s="106"/>
      <c r="E790" s="106"/>
      <c r="F790" s="106"/>
      <c r="G790" s="106"/>
      <c r="H790" s="106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106"/>
      <c r="D791" s="106"/>
      <c r="E791" s="106"/>
      <c r="F791" s="106"/>
      <c r="G791" s="106"/>
      <c r="H791" s="106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106"/>
      <c r="D792" s="106"/>
      <c r="E792" s="106"/>
      <c r="F792" s="106"/>
      <c r="G792" s="106"/>
      <c r="H792" s="106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106"/>
      <c r="D793" s="106"/>
      <c r="E793" s="106"/>
      <c r="F793" s="106"/>
      <c r="G793" s="106"/>
      <c r="H793" s="106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106"/>
      <c r="D794" s="106"/>
      <c r="E794" s="106"/>
      <c r="F794" s="106"/>
      <c r="G794" s="106"/>
      <c r="H794" s="106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106"/>
      <c r="D795" s="106"/>
      <c r="E795" s="106"/>
      <c r="F795" s="106"/>
      <c r="G795" s="106"/>
      <c r="H795" s="106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106"/>
      <c r="D796" s="106"/>
      <c r="E796" s="106"/>
      <c r="F796" s="106"/>
      <c r="G796" s="106"/>
      <c r="H796" s="106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106"/>
      <c r="D797" s="106"/>
      <c r="E797" s="106"/>
      <c r="F797" s="106"/>
      <c r="G797" s="106"/>
      <c r="H797" s="106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106"/>
      <c r="D798" s="106"/>
      <c r="E798" s="106"/>
      <c r="F798" s="106"/>
      <c r="G798" s="106"/>
      <c r="H798" s="106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106"/>
      <c r="D799" s="106"/>
      <c r="E799" s="106"/>
      <c r="F799" s="106"/>
      <c r="G799" s="106"/>
      <c r="H799" s="106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106"/>
      <c r="D800" s="106"/>
      <c r="E800" s="106"/>
      <c r="F800" s="106"/>
      <c r="G800" s="106"/>
      <c r="H800" s="106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106"/>
      <c r="D801" s="106"/>
      <c r="E801" s="106"/>
      <c r="F801" s="106"/>
      <c r="G801" s="106"/>
      <c r="H801" s="106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106"/>
      <c r="D802" s="106"/>
      <c r="E802" s="106"/>
      <c r="F802" s="106"/>
      <c r="G802" s="106"/>
      <c r="H802" s="106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106"/>
      <c r="D803" s="106"/>
      <c r="E803" s="106"/>
      <c r="F803" s="106"/>
      <c r="G803" s="106"/>
      <c r="H803" s="106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106"/>
      <c r="D804" s="106"/>
      <c r="E804" s="106"/>
      <c r="F804" s="106"/>
      <c r="G804" s="106"/>
      <c r="H804" s="106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106"/>
      <c r="D805" s="106"/>
      <c r="E805" s="106"/>
      <c r="F805" s="106"/>
      <c r="G805" s="106"/>
      <c r="H805" s="106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106"/>
      <c r="D806" s="106"/>
      <c r="E806" s="106"/>
      <c r="F806" s="106"/>
      <c r="G806" s="106"/>
      <c r="H806" s="106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106"/>
      <c r="D807" s="106"/>
      <c r="E807" s="106"/>
      <c r="F807" s="106"/>
      <c r="G807" s="106"/>
      <c r="H807" s="106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106"/>
      <c r="D808" s="106"/>
      <c r="E808" s="106"/>
      <c r="F808" s="106"/>
      <c r="G808" s="106"/>
      <c r="H808" s="106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106"/>
      <c r="D809" s="106"/>
      <c r="E809" s="106"/>
      <c r="F809" s="106"/>
      <c r="G809" s="106"/>
      <c r="H809" s="106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106"/>
      <c r="D810" s="106"/>
      <c r="E810" s="106"/>
      <c r="F810" s="106"/>
      <c r="G810" s="106"/>
      <c r="H810" s="106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106"/>
      <c r="D811" s="106"/>
      <c r="E811" s="106"/>
      <c r="F811" s="106"/>
      <c r="G811" s="106"/>
      <c r="H811" s="106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106"/>
      <c r="D812" s="106"/>
      <c r="E812" s="106"/>
      <c r="F812" s="106"/>
      <c r="G812" s="106"/>
      <c r="H812" s="106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106"/>
      <c r="D813" s="106"/>
      <c r="E813" s="106"/>
      <c r="F813" s="106"/>
      <c r="G813" s="106"/>
      <c r="H813" s="106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106"/>
      <c r="D814" s="106"/>
      <c r="E814" s="106"/>
      <c r="F814" s="106"/>
      <c r="G814" s="106"/>
      <c r="H814" s="106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106"/>
      <c r="D815" s="106"/>
      <c r="E815" s="106"/>
      <c r="F815" s="106"/>
      <c r="G815" s="106"/>
      <c r="H815" s="106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106"/>
      <c r="D816" s="106"/>
      <c r="E816" s="106"/>
      <c r="F816" s="106"/>
      <c r="G816" s="106"/>
      <c r="H816" s="106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106"/>
      <c r="D817" s="106"/>
      <c r="E817" s="106"/>
      <c r="F817" s="106"/>
      <c r="G817" s="106"/>
      <c r="H817" s="106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106"/>
      <c r="D818" s="106"/>
      <c r="E818" s="106"/>
      <c r="F818" s="106"/>
      <c r="G818" s="106"/>
      <c r="H818" s="106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106"/>
      <c r="D819" s="106"/>
      <c r="E819" s="106"/>
      <c r="F819" s="106"/>
      <c r="G819" s="106"/>
      <c r="H819" s="106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106"/>
      <c r="D820" s="106"/>
      <c r="E820" s="106"/>
      <c r="F820" s="106"/>
      <c r="G820" s="106"/>
      <c r="H820" s="106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106"/>
      <c r="D821" s="106"/>
      <c r="E821" s="106"/>
      <c r="F821" s="106"/>
      <c r="G821" s="106"/>
      <c r="H821" s="106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106"/>
      <c r="D822" s="106"/>
      <c r="E822" s="106"/>
      <c r="F822" s="106"/>
      <c r="G822" s="106"/>
      <c r="H822" s="106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106"/>
      <c r="D823" s="106"/>
      <c r="E823" s="106"/>
      <c r="F823" s="106"/>
      <c r="G823" s="106"/>
      <c r="H823" s="106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106"/>
      <c r="D824" s="106"/>
      <c r="E824" s="106"/>
      <c r="F824" s="106"/>
      <c r="G824" s="106"/>
      <c r="H824" s="106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106"/>
      <c r="D825" s="106"/>
      <c r="E825" s="106"/>
      <c r="F825" s="106"/>
      <c r="G825" s="106"/>
      <c r="H825" s="106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106"/>
      <c r="D826" s="106"/>
      <c r="E826" s="106"/>
      <c r="F826" s="106"/>
      <c r="G826" s="106"/>
      <c r="H826" s="106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106"/>
      <c r="D827" s="106"/>
      <c r="E827" s="106"/>
      <c r="F827" s="106"/>
      <c r="G827" s="106"/>
      <c r="H827" s="106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106"/>
      <c r="D828" s="106"/>
      <c r="E828" s="106"/>
      <c r="F828" s="106"/>
      <c r="G828" s="106"/>
      <c r="H828" s="106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106"/>
      <c r="D829" s="106"/>
      <c r="E829" s="106"/>
      <c r="F829" s="106"/>
      <c r="G829" s="106"/>
      <c r="H829" s="106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106"/>
      <c r="D830" s="106"/>
      <c r="E830" s="106"/>
      <c r="F830" s="106"/>
      <c r="G830" s="106"/>
      <c r="H830" s="106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106"/>
      <c r="D831" s="106"/>
      <c r="E831" s="106"/>
      <c r="F831" s="106"/>
      <c r="G831" s="106"/>
      <c r="H831" s="106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106"/>
      <c r="D832" s="106"/>
      <c r="E832" s="106"/>
      <c r="F832" s="106"/>
      <c r="G832" s="106"/>
      <c r="H832" s="106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106"/>
      <c r="D833" s="106"/>
      <c r="E833" s="106"/>
      <c r="F833" s="106"/>
      <c r="G833" s="106"/>
      <c r="H833" s="106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106"/>
      <c r="D834" s="106"/>
      <c r="E834" s="106"/>
      <c r="F834" s="106"/>
      <c r="G834" s="106"/>
      <c r="H834" s="106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106"/>
      <c r="D835" s="106"/>
      <c r="E835" s="106"/>
      <c r="F835" s="106"/>
      <c r="G835" s="106"/>
      <c r="H835" s="106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106"/>
      <c r="D836" s="106"/>
      <c r="E836" s="106"/>
      <c r="F836" s="106"/>
      <c r="G836" s="106"/>
      <c r="H836" s="106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106"/>
      <c r="D837" s="106"/>
      <c r="E837" s="106"/>
      <c r="F837" s="106"/>
      <c r="G837" s="106"/>
      <c r="H837" s="106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106"/>
      <c r="D838" s="106"/>
      <c r="E838" s="106"/>
      <c r="F838" s="106"/>
      <c r="G838" s="106"/>
      <c r="H838" s="106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106"/>
      <c r="D839" s="106"/>
      <c r="E839" s="106"/>
      <c r="F839" s="106"/>
      <c r="G839" s="106"/>
      <c r="H839" s="106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106"/>
      <c r="D840" s="106"/>
      <c r="E840" s="106"/>
      <c r="F840" s="106"/>
      <c r="G840" s="106"/>
      <c r="H840" s="106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106"/>
      <c r="D841" s="106"/>
      <c r="E841" s="106"/>
      <c r="F841" s="106"/>
      <c r="G841" s="106"/>
      <c r="H841" s="106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106"/>
      <c r="D842" s="106"/>
      <c r="E842" s="106"/>
      <c r="F842" s="106"/>
      <c r="G842" s="106"/>
      <c r="H842" s="106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106"/>
      <c r="D843" s="106"/>
      <c r="E843" s="106"/>
      <c r="F843" s="106"/>
      <c r="G843" s="106"/>
      <c r="H843" s="106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106"/>
      <c r="D844" s="106"/>
      <c r="E844" s="106"/>
      <c r="F844" s="106"/>
      <c r="G844" s="106"/>
      <c r="H844" s="106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106"/>
      <c r="D845" s="106"/>
      <c r="E845" s="106"/>
      <c r="F845" s="106"/>
      <c r="G845" s="106"/>
      <c r="H845" s="106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106"/>
      <c r="D846" s="106"/>
      <c r="E846" s="106"/>
      <c r="F846" s="106"/>
      <c r="G846" s="106"/>
      <c r="H846" s="106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106"/>
      <c r="D847" s="106"/>
      <c r="E847" s="106"/>
      <c r="F847" s="106"/>
      <c r="G847" s="106"/>
      <c r="H847" s="106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106"/>
      <c r="D848" s="106"/>
      <c r="E848" s="106"/>
      <c r="F848" s="106"/>
      <c r="G848" s="106"/>
      <c r="H848" s="106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106"/>
      <c r="D849" s="106"/>
      <c r="E849" s="106"/>
      <c r="F849" s="106"/>
      <c r="G849" s="106"/>
      <c r="H849" s="106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106"/>
      <c r="D850" s="106"/>
      <c r="E850" s="106"/>
      <c r="F850" s="106"/>
      <c r="G850" s="106"/>
      <c r="H850" s="106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106"/>
      <c r="D851" s="106"/>
      <c r="E851" s="106"/>
      <c r="F851" s="106"/>
      <c r="G851" s="106"/>
      <c r="H851" s="106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106"/>
      <c r="D852" s="106"/>
      <c r="E852" s="106"/>
      <c r="F852" s="106"/>
      <c r="G852" s="106"/>
      <c r="H852" s="106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106"/>
      <c r="D853" s="106"/>
      <c r="E853" s="106"/>
      <c r="F853" s="106"/>
      <c r="G853" s="106"/>
      <c r="H853" s="106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106"/>
      <c r="D854" s="106"/>
      <c r="E854" s="106"/>
      <c r="F854" s="106"/>
      <c r="G854" s="106"/>
      <c r="H854" s="106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106"/>
      <c r="D855" s="106"/>
      <c r="E855" s="106"/>
      <c r="F855" s="106"/>
      <c r="G855" s="106"/>
      <c r="H855" s="106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106"/>
      <c r="D856" s="106"/>
      <c r="E856" s="106"/>
      <c r="F856" s="106"/>
      <c r="G856" s="106"/>
      <c r="H856" s="106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106"/>
      <c r="D857" s="106"/>
      <c r="E857" s="106"/>
      <c r="F857" s="106"/>
      <c r="G857" s="106"/>
      <c r="H857" s="106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106"/>
      <c r="D858" s="106"/>
      <c r="E858" s="106"/>
      <c r="F858" s="106"/>
      <c r="G858" s="106"/>
      <c r="H858" s="106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106"/>
      <c r="D859" s="106"/>
      <c r="E859" s="106"/>
      <c r="F859" s="106"/>
      <c r="G859" s="106"/>
      <c r="H859" s="106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106"/>
      <c r="D860" s="106"/>
      <c r="E860" s="106"/>
      <c r="F860" s="106"/>
      <c r="G860" s="106"/>
      <c r="H860" s="106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106"/>
      <c r="D861" s="106"/>
      <c r="E861" s="106"/>
      <c r="F861" s="106"/>
      <c r="G861" s="106"/>
      <c r="H861" s="106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106"/>
      <c r="D862" s="106"/>
      <c r="E862" s="106"/>
      <c r="F862" s="106"/>
      <c r="G862" s="106"/>
      <c r="H862" s="106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106"/>
      <c r="D863" s="106"/>
      <c r="E863" s="106"/>
      <c r="F863" s="106"/>
      <c r="G863" s="106"/>
      <c r="H863" s="106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106"/>
      <c r="D864" s="106"/>
      <c r="E864" s="106"/>
      <c r="F864" s="106"/>
      <c r="G864" s="106"/>
      <c r="H864" s="106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106"/>
      <c r="D865" s="106"/>
      <c r="E865" s="106"/>
      <c r="F865" s="106"/>
      <c r="G865" s="106"/>
      <c r="H865" s="106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106"/>
      <c r="D866" s="106"/>
      <c r="E866" s="106"/>
      <c r="F866" s="106"/>
      <c r="G866" s="106"/>
      <c r="H866" s="106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106"/>
      <c r="D867" s="106"/>
      <c r="E867" s="106"/>
      <c r="F867" s="106"/>
      <c r="G867" s="106"/>
      <c r="H867" s="106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106"/>
      <c r="D868" s="106"/>
      <c r="E868" s="106"/>
      <c r="F868" s="106"/>
      <c r="G868" s="106"/>
      <c r="H868" s="106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106"/>
      <c r="D869" s="106"/>
      <c r="E869" s="106"/>
      <c r="F869" s="106"/>
      <c r="G869" s="106"/>
      <c r="H869" s="106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106"/>
      <c r="D870" s="106"/>
      <c r="E870" s="106"/>
      <c r="F870" s="106"/>
      <c r="G870" s="106"/>
      <c r="H870" s="106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106"/>
      <c r="D871" s="106"/>
      <c r="E871" s="106"/>
      <c r="F871" s="106"/>
      <c r="G871" s="106"/>
      <c r="H871" s="106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106"/>
      <c r="D872" s="106"/>
      <c r="E872" s="106"/>
      <c r="F872" s="106"/>
      <c r="G872" s="106"/>
      <c r="H872" s="106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106"/>
      <c r="D873" s="106"/>
      <c r="E873" s="106"/>
      <c r="F873" s="106"/>
      <c r="G873" s="106"/>
      <c r="H873" s="106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106"/>
      <c r="D874" s="106"/>
      <c r="E874" s="106"/>
      <c r="F874" s="106"/>
      <c r="G874" s="106"/>
      <c r="H874" s="106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106"/>
      <c r="D875" s="106"/>
      <c r="E875" s="106"/>
      <c r="F875" s="106"/>
      <c r="G875" s="106"/>
      <c r="H875" s="106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106"/>
      <c r="D876" s="106"/>
      <c r="E876" s="106"/>
      <c r="F876" s="106"/>
      <c r="G876" s="106"/>
      <c r="H876" s="106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106"/>
      <c r="D877" s="106"/>
      <c r="E877" s="106"/>
      <c r="F877" s="106"/>
      <c r="G877" s="106"/>
      <c r="H877" s="106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106"/>
      <c r="D878" s="106"/>
      <c r="E878" s="106"/>
      <c r="F878" s="106"/>
      <c r="G878" s="106"/>
      <c r="H878" s="106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106"/>
      <c r="D879" s="106"/>
      <c r="E879" s="106"/>
      <c r="F879" s="106"/>
      <c r="G879" s="106"/>
      <c r="H879" s="106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106"/>
      <c r="D880" s="106"/>
      <c r="E880" s="106"/>
      <c r="F880" s="106"/>
      <c r="G880" s="106"/>
      <c r="H880" s="106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106"/>
      <c r="D881" s="106"/>
      <c r="E881" s="106"/>
      <c r="F881" s="106"/>
      <c r="G881" s="106"/>
      <c r="H881" s="106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106"/>
      <c r="D882" s="106"/>
      <c r="E882" s="106"/>
      <c r="F882" s="106"/>
      <c r="G882" s="106"/>
      <c r="H882" s="106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106"/>
      <c r="D883" s="106"/>
      <c r="E883" s="106"/>
      <c r="F883" s="106"/>
      <c r="G883" s="106"/>
      <c r="H883" s="106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106"/>
      <c r="D884" s="106"/>
      <c r="E884" s="106"/>
      <c r="F884" s="106"/>
      <c r="G884" s="106"/>
      <c r="H884" s="106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106"/>
      <c r="D885" s="106"/>
      <c r="E885" s="106"/>
      <c r="F885" s="106"/>
      <c r="G885" s="106"/>
      <c r="H885" s="106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106"/>
      <c r="D886" s="106"/>
      <c r="E886" s="106"/>
      <c r="F886" s="106"/>
      <c r="G886" s="106"/>
      <c r="H886" s="106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106"/>
      <c r="D887" s="106"/>
      <c r="E887" s="106"/>
      <c r="F887" s="106"/>
      <c r="G887" s="106"/>
      <c r="H887" s="106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106"/>
      <c r="D888" s="106"/>
      <c r="E888" s="106"/>
      <c r="F888" s="106"/>
      <c r="G888" s="106"/>
      <c r="H888" s="106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106"/>
      <c r="D889" s="106"/>
      <c r="E889" s="106"/>
      <c r="F889" s="106"/>
      <c r="G889" s="106"/>
      <c r="H889" s="106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106"/>
      <c r="D890" s="106"/>
      <c r="E890" s="106"/>
      <c r="F890" s="106"/>
      <c r="G890" s="106"/>
      <c r="H890" s="106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106"/>
      <c r="D891" s="106"/>
      <c r="E891" s="106"/>
      <c r="F891" s="106"/>
      <c r="G891" s="106"/>
      <c r="H891" s="106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106"/>
      <c r="D892" s="106"/>
      <c r="E892" s="106"/>
      <c r="F892" s="106"/>
      <c r="G892" s="106"/>
      <c r="H892" s="106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106"/>
      <c r="D893" s="106"/>
      <c r="E893" s="106"/>
      <c r="F893" s="106"/>
      <c r="G893" s="106"/>
      <c r="H893" s="106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106"/>
      <c r="D894" s="106"/>
      <c r="E894" s="106"/>
      <c r="F894" s="106"/>
      <c r="G894" s="106"/>
      <c r="H894" s="106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106"/>
      <c r="D895" s="106"/>
      <c r="E895" s="106"/>
      <c r="F895" s="106"/>
      <c r="G895" s="106"/>
      <c r="H895" s="106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106"/>
      <c r="D896" s="106"/>
      <c r="E896" s="106"/>
      <c r="F896" s="106"/>
      <c r="G896" s="106"/>
      <c r="H896" s="106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106"/>
      <c r="D897" s="106"/>
      <c r="E897" s="106"/>
      <c r="F897" s="106"/>
      <c r="G897" s="106"/>
      <c r="H897" s="106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106"/>
      <c r="D898" s="106"/>
      <c r="E898" s="106"/>
      <c r="F898" s="106"/>
      <c r="G898" s="106"/>
      <c r="H898" s="106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106"/>
      <c r="D899" s="106"/>
      <c r="E899" s="106"/>
      <c r="F899" s="106"/>
      <c r="G899" s="106"/>
      <c r="H899" s="106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106"/>
      <c r="D900" s="106"/>
      <c r="E900" s="106"/>
      <c r="F900" s="106"/>
      <c r="G900" s="106"/>
      <c r="H900" s="106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106"/>
      <c r="D901" s="106"/>
      <c r="E901" s="106"/>
      <c r="F901" s="106"/>
      <c r="G901" s="106"/>
      <c r="H901" s="106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106"/>
      <c r="D902" s="106"/>
      <c r="E902" s="106"/>
      <c r="F902" s="106"/>
      <c r="G902" s="106"/>
      <c r="H902" s="106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106"/>
      <c r="D903" s="106"/>
      <c r="E903" s="106"/>
      <c r="F903" s="106"/>
      <c r="G903" s="106"/>
      <c r="H903" s="106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106"/>
      <c r="D904" s="106"/>
      <c r="E904" s="106"/>
      <c r="F904" s="106"/>
      <c r="G904" s="106"/>
      <c r="H904" s="106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106"/>
      <c r="D905" s="106"/>
      <c r="E905" s="106"/>
      <c r="F905" s="106"/>
      <c r="G905" s="106"/>
      <c r="H905" s="106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106"/>
      <c r="D906" s="106"/>
      <c r="E906" s="106"/>
      <c r="F906" s="106"/>
      <c r="G906" s="106"/>
      <c r="H906" s="106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106"/>
      <c r="D907" s="106"/>
      <c r="E907" s="106"/>
      <c r="F907" s="106"/>
      <c r="G907" s="106"/>
      <c r="H907" s="106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106"/>
      <c r="D908" s="106"/>
      <c r="E908" s="106"/>
      <c r="F908" s="106"/>
      <c r="G908" s="106"/>
      <c r="H908" s="106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106"/>
      <c r="D909" s="106"/>
      <c r="E909" s="106"/>
      <c r="F909" s="106"/>
      <c r="G909" s="106"/>
      <c r="H909" s="106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106"/>
      <c r="D910" s="106"/>
      <c r="E910" s="106"/>
      <c r="F910" s="106"/>
      <c r="G910" s="106"/>
      <c r="H910" s="106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106"/>
      <c r="D911" s="106"/>
      <c r="E911" s="106"/>
      <c r="F911" s="106"/>
      <c r="G911" s="106"/>
      <c r="H911" s="106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106"/>
      <c r="D912" s="106"/>
      <c r="E912" s="106"/>
      <c r="F912" s="106"/>
      <c r="G912" s="106"/>
      <c r="H912" s="106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106"/>
      <c r="D913" s="106"/>
      <c r="E913" s="106"/>
      <c r="F913" s="106"/>
      <c r="G913" s="106"/>
      <c r="H913" s="106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106"/>
      <c r="D914" s="106"/>
      <c r="E914" s="106"/>
      <c r="F914" s="106"/>
      <c r="G914" s="106"/>
      <c r="H914" s="106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106"/>
      <c r="D915" s="106"/>
      <c r="E915" s="106"/>
      <c r="F915" s="106"/>
      <c r="G915" s="106"/>
      <c r="H915" s="106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106"/>
      <c r="D916" s="106"/>
      <c r="E916" s="106"/>
      <c r="F916" s="106"/>
      <c r="G916" s="106"/>
      <c r="H916" s="106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106"/>
      <c r="D917" s="106"/>
      <c r="E917" s="106"/>
      <c r="F917" s="106"/>
      <c r="G917" s="106"/>
      <c r="H917" s="106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106"/>
      <c r="D918" s="106"/>
      <c r="E918" s="106"/>
      <c r="F918" s="106"/>
      <c r="G918" s="106"/>
      <c r="H918" s="106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106"/>
      <c r="D919" s="106"/>
      <c r="E919" s="106"/>
      <c r="F919" s="106"/>
      <c r="G919" s="106"/>
      <c r="H919" s="106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106"/>
      <c r="D920" s="106"/>
      <c r="E920" s="106"/>
      <c r="F920" s="106"/>
      <c r="G920" s="106"/>
      <c r="H920" s="106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106"/>
      <c r="D921" s="106"/>
      <c r="E921" s="106"/>
      <c r="F921" s="106"/>
      <c r="G921" s="106"/>
      <c r="H921" s="106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106"/>
      <c r="D922" s="106"/>
      <c r="E922" s="106"/>
      <c r="F922" s="106"/>
      <c r="G922" s="106"/>
      <c r="H922" s="106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106"/>
      <c r="D923" s="106"/>
      <c r="E923" s="106"/>
      <c r="F923" s="106"/>
      <c r="G923" s="106"/>
      <c r="H923" s="106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106"/>
      <c r="D924" s="106"/>
      <c r="E924" s="106"/>
      <c r="F924" s="106"/>
      <c r="G924" s="106"/>
      <c r="H924" s="106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106"/>
      <c r="D925" s="106"/>
      <c r="E925" s="106"/>
      <c r="F925" s="106"/>
      <c r="G925" s="106"/>
      <c r="H925" s="106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106"/>
      <c r="D926" s="106"/>
      <c r="E926" s="106"/>
      <c r="F926" s="106"/>
      <c r="G926" s="106"/>
      <c r="H926" s="106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106"/>
      <c r="D927" s="106"/>
      <c r="E927" s="106"/>
      <c r="F927" s="106"/>
      <c r="G927" s="106"/>
      <c r="H927" s="106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106"/>
      <c r="D928" s="106"/>
      <c r="E928" s="106"/>
      <c r="F928" s="106"/>
      <c r="G928" s="106"/>
      <c r="H928" s="106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106"/>
      <c r="D929" s="106"/>
      <c r="E929" s="106"/>
      <c r="F929" s="106"/>
      <c r="G929" s="106"/>
      <c r="H929" s="106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106"/>
      <c r="D930" s="106"/>
      <c r="E930" s="106"/>
      <c r="F930" s="106"/>
      <c r="G930" s="106"/>
      <c r="H930" s="106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106"/>
      <c r="D931" s="106"/>
      <c r="E931" s="106"/>
      <c r="F931" s="106"/>
      <c r="G931" s="106"/>
      <c r="H931" s="106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106"/>
      <c r="D932" s="106"/>
      <c r="E932" s="106"/>
      <c r="F932" s="106"/>
      <c r="G932" s="106"/>
      <c r="H932" s="106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106"/>
      <c r="D933" s="106"/>
      <c r="E933" s="106"/>
      <c r="F933" s="106"/>
      <c r="G933" s="106"/>
      <c r="H933" s="106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106"/>
      <c r="D934" s="106"/>
      <c r="E934" s="106"/>
      <c r="F934" s="106"/>
      <c r="G934" s="106"/>
      <c r="H934" s="106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106"/>
      <c r="D935" s="106"/>
      <c r="E935" s="106"/>
      <c r="F935" s="106"/>
      <c r="G935" s="106"/>
      <c r="H935" s="106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106"/>
      <c r="D936" s="106"/>
      <c r="E936" s="106"/>
      <c r="F936" s="106"/>
      <c r="G936" s="106"/>
      <c r="H936" s="106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106"/>
      <c r="D937" s="106"/>
      <c r="E937" s="106"/>
      <c r="F937" s="106"/>
      <c r="G937" s="106"/>
      <c r="H937" s="106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106"/>
      <c r="D938" s="106"/>
      <c r="E938" s="106"/>
      <c r="F938" s="106"/>
      <c r="G938" s="106"/>
      <c r="H938" s="106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106"/>
      <c r="D939" s="106"/>
      <c r="E939" s="106"/>
      <c r="F939" s="106"/>
      <c r="G939" s="106"/>
      <c r="H939" s="106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106"/>
      <c r="D940" s="106"/>
      <c r="E940" s="106"/>
      <c r="F940" s="106"/>
      <c r="G940" s="106"/>
      <c r="H940" s="106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106"/>
      <c r="D941" s="106"/>
      <c r="E941" s="106"/>
      <c r="F941" s="106"/>
      <c r="G941" s="106"/>
      <c r="H941" s="106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106"/>
      <c r="D942" s="106"/>
      <c r="E942" s="106"/>
      <c r="F942" s="106"/>
      <c r="G942" s="106"/>
      <c r="H942" s="106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106"/>
      <c r="D943" s="106"/>
      <c r="E943" s="106"/>
      <c r="F943" s="106"/>
      <c r="G943" s="106"/>
      <c r="H943" s="106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106"/>
      <c r="D944" s="106"/>
      <c r="E944" s="106"/>
      <c r="F944" s="106"/>
      <c r="G944" s="106"/>
      <c r="H944" s="106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106"/>
      <c r="D945" s="106"/>
      <c r="E945" s="106"/>
      <c r="F945" s="106"/>
      <c r="G945" s="106"/>
      <c r="H945" s="106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106"/>
      <c r="D946" s="106"/>
      <c r="E946" s="106"/>
      <c r="F946" s="106"/>
      <c r="G946" s="106"/>
      <c r="H946" s="106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106"/>
      <c r="D947" s="106"/>
      <c r="E947" s="106"/>
      <c r="F947" s="106"/>
      <c r="G947" s="106"/>
      <c r="H947" s="106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106"/>
      <c r="D948" s="106"/>
      <c r="E948" s="106"/>
      <c r="F948" s="106"/>
      <c r="G948" s="106"/>
      <c r="H948" s="106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106"/>
      <c r="D949" s="106"/>
      <c r="E949" s="106"/>
      <c r="F949" s="106"/>
      <c r="G949" s="106"/>
      <c r="H949" s="106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106"/>
      <c r="D950" s="106"/>
      <c r="E950" s="106"/>
      <c r="F950" s="106"/>
      <c r="G950" s="106"/>
      <c r="H950" s="106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106"/>
      <c r="D951" s="106"/>
      <c r="E951" s="106"/>
      <c r="F951" s="106"/>
      <c r="G951" s="106"/>
      <c r="H951" s="106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106"/>
      <c r="D952" s="106"/>
      <c r="E952" s="106"/>
      <c r="F952" s="106"/>
      <c r="G952" s="106"/>
      <c r="H952" s="106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106"/>
      <c r="D953" s="106"/>
      <c r="E953" s="106"/>
      <c r="F953" s="106"/>
      <c r="G953" s="106"/>
      <c r="H953" s="106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106"/>
      <c r="D954" s="106"/>
      <c r="E954" s="106"/>
      <c r="F954" s="106"/>
      <c r="G954" s="106"/>
      <c r="H954" s="106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106"/>
      <c r="D955" s="106"/>
      <c r="E955" s="106"/>
      <c r="F955" s="106"/>
      <c r="G955" s="106"/>
      <c r="H955" s="106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106"/>
      <c r="D956" s="106"/>
      <c r="E956" s="106"/>
      <c r="F956" s="106"/>
      <c r="G956" s="106"/>
      <c r="H956" s="106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106"/>
      <c r="D957" s="106"/>
      <c r="E957" s="106"/>
      <c r="F957" s="106"/>
      <c r="G957" s="106"/>
      <c r="H957" s="106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106"/>
      <c r="D958" s="106"/>
      <c r="E958" s="106"/>
      <c r="F958" s="106"/>
      <c r="G958" s="106"/>
      <c r="H958" s="106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106"/>
      <c r="D959" s="106"/>
      <c r="E959" s="106"/>
      <c r="F959" s="106"/>
      <c r="G959" s="106"/>
      <c r="H959" s="106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106"/>
      <c r="D960" s="106"/>
      <c r="E960" s="106"/>
      <c r="F960" s="106"/>
      <c r="G960" s="106"/>
      <c r="H960" s="106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106"/>
      <c r="D961" s="106"/>
      <c r="E961" s="106"/>
      <c r="F961" s="106"/>
      <c r="G961" s="106"/>
      <c r="H961" s="106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106"/>
      <c r="D962" s="106"/>
      <c r="E962" s="106"/>
      <c r="F962" s="106"/>
      <c r="G962" s="106"/>
      <c r="H962" s="106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106"/>
      <c r="D963" s="106"/>
      <c r="E963" s="106"/>
      <c r="F963" s="106"/>
      <c r="G963" s="106"/>
      <c r="H963" s="106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106"/>
      <c r="D964" s="106"/>
      <c r="E964" s="106"/>
      <c r="F964" s="106"/>
      <c r="G964" s="106"/>
      <c r="H964" s="106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106"/>
      <c r="D965" s="106"/>
      <c r="E965" s="106"/>
      <c r="F965" s="106"/>
      <c r="G965" s="106"/>
      <c r="H965" s="106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106"/>
      <c r="D966" s="106"/>
      <c r="E966" s="106"/>
      <c r="F966" s="106"/>
      <c r="G966" s="106"/>
      <c r="H966" s="106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106"/>
      <c r="D967" s="106"/>
      <c r="E967" s="106"/>
      <c r="F967" s="106"/>
      <c r="G967" s="106"/>
      <c r="H967" s="106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106"/>
      <c r="D968" s="106"/>
      <c r="E968" s="106"/>
      <c r="F968" s="106"/>
      <c r="G968" s="106"/>
      <c r="H968" s="106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106"/>
      <c r="D969" s="106"/>
      <c r="E969" s="106"/>
      <c r="F969" s="106"/>
      <c r="G969" s="106"/>
      <c r="H969" s="106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106"/>
      <c r="D970" s="106"/>
      <c r="E970" s="106"/>
      <c r="F970" s="106"/>
      <c r="G970" s="106"/>
      <c r="H970" s="106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106"/>
      <c r="D971" s="106"/>
      <c r="E971" s="106"/>
      <c r="F971" s="106"/>
      <c r="G971" s="106"/>
      <c r="H971" s="106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106"/>
      <c r="D972" s="106"/>
      <c r="E972" s="106"/>
      <c r="F972" s="106"/>
      <c r="G972" s="106"/>
      <c r="H972" s="106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106"/>
      <c r="D973" s="106"/>
      <c r="E973" s="106"/>
      <c r="F973" s="106"/>
      <c r="G973" s="106"/>
      <c r="H973" s="106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106"/>
      <c r="D974" s="106"/>
      <c r="E974" s="106"/>
      <c r="F974" s="106"/>
      <c r="G974" s="106"/>
      <c r="H974" s="106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106"/>
      <c r="D975" s="106"/>
      <c r="E975" s="106"/>
      <c r="F975" s="106"/>
      <c r="G975" s="106"/>
      <c r="H975" s="106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106"/>
      <c r="D976" s="106"/>
      <c r="E976" s="106"/>
      <c r="F976" s="106"/>
      <c r="G976" s="106"/>
      <c r="H976" s="106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106"/>
      <c r="D977" s="106"/>
      <c r="E977" s="106"/>
      <c r="F977" s="106"/>
      <c r="G977" s="106"/>
      <c r="H977" s="106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106"/>
      <c r="D978" s="106"/>
      <c r="E978" s="106"/>
      <c r="F978" s="106"/>
      <c r="G978" s="106"/>
      <c r="H978" s="106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106"/>
      <c r="D979" s="106"/>
      <c r="E979" s="106"/>
      <c r="F979" s="106"/>
      <c r="G979" s="106"/>
      <c r="H979" s="106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106"/>
      <c r="D980" s="106"/>
      <c r="E980" s="106"/>
      <c r="F980" s="106"/>
      <c r="G980" s="106"/>
      <c r="H980" s="106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106"/>
      <c r="D981" s="106"/>
      <c r="E981" s="106"/>
      <c r="F981" s="106"/>
      <c r="G981" s="106"/>
      <c r="H981" s="106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106"/>
      <c r="D982" s="106"/>
      <c r="E982" s="106"/>
      <c r="F982" s="106"/>
      <c r="G982" s="106"/>
      <c r="H982" s="106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106"/>
      <c r="D983" s="106"/>
      <c r="E983" s="106"/>
      <c r="F983" s="106"/>
      <c r="G983" s="106"/>
      <c r="H983" s="106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106"/>
      <c r="D984" s="106"/>
      <c r="E984" s="106"/>
      <c r="F984" s="106"/>
      <c r="G984" s="106"/>
      <c r="H984" s="106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106"/>
      <c r="D985" s="106"/>
      <c r="E985" s="106"/>
      <c r="F985" s="106"/>
      <c r="G985" s="106"/>
      <c r="H985" s="106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106"/>
      <c r="D986" s="106"/>
      <c r="E986" s="106"/>
      <c r="F986" s="106"/>
      <c r="G986" s="106"/>
      <c r="H986" s="106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106"/>
      <c r="D987" s="106"/>
      <c r="E987" s="106"/>
      <c r="F987" s="106"/>
      <c r="G987" s="106"/>
      <c r="H987" s="106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106"/>
      <c r="D988" s="106"/>
      <c r="E988" s="106"/>
      <c r="F988" s="106"/>
      <c r="G988" s="106"/>
      <c r="H988" s="106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106"/>
      <c r="D989" s="106"/>
      <c r="E989" s="106"/>
      <c r="F989" s="106"/>
      <c r="G989" s="106"/>
      <c r="H989" s="106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106"/>
      <c r="D990" s="106"/>
      <c r="E990" s="106"/>
      <c r="F990" s="106"/>
      <c r="G990" s="106"/>
      <c r="H990" s="106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</sheetData>
  <mergeCells count="8">
    <mergeCell ref="A6:B7"/>
    <mergeCell ref="C6:G6"/>
    <mergeCell ref="H6:H7"/>
    <mergeCell ref="A1:H1"/>
    <mergeCell ref="A2:H2"/>
    <mergeCell ref="A3:I3"/>
    <mergeCell ref="A4:H4"/>
    <mergeCell ref="A5:H5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E6637A67-BEDF-4202-A8D9-34E197229627}">
      <formula1>-20000000000</formula1>
      <formula2>20000000000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7A78-6A5C-43B8-BE86-1F765391F99C}">
  <dimension ref="A2:V49"/>
  <sheetViews>
    <sheetView workbookViewId="0">
      <selection activeCell="A22" sqref="A22:B24"/>
    </sheetView>
  </sheetViews>
  <sheetFormatPr baseColWidth="10" defaultRowHeight="15" x14ac:dyDescent="0.25"/>
  <cols>
    <col min="1" max="1" width="8.42578125" style="2" customWidth="1"/>
    <col min="2" max="2" width="14.5703125" style="2" customWidth="1"/>
    <col min="3" max="3" width="9.7109375" style="2" customWidth="1"/>
    <col min="4" max="4" width="8.7109375" style="2" bestFit="1" customWidth="1"/>
    <col min="5" max="5" width="5.140625" style="2" customWidth="1"/>
    <col min="6" max="6" width="6.42578125" style="2" bestFit="1" customWidth="1"/>
    <col min="7" max="7" width="5.28515625" style="2" bestFit="1" customWidth="1"/>
    <col min="8" max="8" width="4.42578125" style="2" bestFit="1" customWidth="1"/>
    <col min="9" max="9" width="4.85546875" style="2" bestFit="1" customWidth="1"/>
    <col min="10" max="10" width="4.7109375" style="2" bestFit="1" customWidth="1"/>
    <col min="11" max="11" width="4.140625" style="2" bestFit="1" customWidth="1"/>
    <col min="12" max="12" width="5.5703125" style="2" bestFit="1" customWidth="1"/>
    <col min="13" max="13" width="9" style="2" bestFit="1" customWidth="1"/>
    <col min="14" max="14" width="6.5703125" style="2" bestFit="1" customWidth="1"/>
    <col min="15" max="15" width="8" style="2" bestFit="1" customWidth="1"/>
    <col min="16" max="16" width="7.5703125" style="2" bestFit="1" customWidth="1"/>
    <col min="17" max="17" width="5.7109375" style="2" bestFit="1" customWidth="1"/>
    <col min="18" max="18" width="10.28515625" style="2" customWidth="1"/>
    <col min="19" max="19" width="11.85546875" style="2" customWidth="1"/>
    <col min="20" max="16384" width="11.42578125" style="2"/>
  </cols>
  <sheetData>
    <row r="2" spans="1:22" ht="15.75" customHeight="1" x14ac:dyDescent="0.25">
      <c r="A2" s="205"/>
      <c r="B2" s="205"/>
      <c r="C2" s="205"/>
      <c r="D2" s="206" t="s">
        <v>237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22" ht="15.75" customHeight="1" x14ac:dyDescent="0.25">
      <c r="A3" s="205"/>
      <c r="B3" s="205"/>
      <c r="C3" s="205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22" x14ac:dyDescent="0.25">
      <c r="A4" s="205"/>
      <c r="B4" s="205"/>
      <c r="C4" s="205"/>
      <c r="D4" s="108"/>
      <c r="E4" s="109"/>
      <c r="F4" s="109"/>
      <c r="G4" s="109"/>
      <c r="H4" s="109"/>
      <c r="I4" s="109"/>
      <c r="J4" s="195" t="s">
        <v>238</v>
      </c>
      <c r="K4" s="195"/>
      <c r="L4" s="195"/>
      <c r="M4" s="195"/>
      <c r="N4" s="195"/>
      <c r="O4" s="195"/>
      <c r="P4" s="109"/>
      <c r="Q4" s="109"/>
      <c r="R4" s="109"/>
    </row>
    <row r="5" spans="1:22" x14ac:dyDescent="0.25">
      <c r="A5" s="196" t="s">
        <v>239</v>
      </c>
      <c r="B5" s="196"/>
      <c r="C5" s="196"/>
      <c r="E5" s="110"/>
      <c r="F5" s="110"/>
      <c r="G5" s="110"/>
      <c r="H5" s="110"/>
      <c r="I5" s="110"/>
      <c r="J5" s="207" t="s">
        <v>240</v>
      </c>
      <c r="K5" s="207"/>
      <c r="L5" s="207"/>
      <c r="M5" s="207"/>
      <c r="N5" s="207"/>
      <c r="O5" s="207"/>
      <c r="P5" s="110"/>
      <c r="Q5" s="110"/>
      <c r="R5" s="110"/>
    </row>
    <row r="6" spans="1:22" ht="34.5" customHeight="1" x14ac:dyDescent="0.25">
      <c r="A6" s="197" t="s">
        <v>241</v>
      </c>
      <c r="B6" s="198" t="s">
        <v>242</v>
      </c>
      <c r="C6" s="199"/>
      <c r="D6" s="200"/>
      <c r="E6" s="198" t="s">
        <v>243</v>
      </c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/>
      <c r="Q6" s="191" t="s">
        <v>244</v>
      </c>
      <c r="R6" s="191" t="s">
        <v>245</v>
      </c>
      <c r="S6" s="191" t="s">
        <v>246</v>
      </c>
    </row>
    <row r="7" spans="1:22" ht="18" x14ac:dyDescent="0.25">
      <c r="A7" s="197"/>
      <c r="B7" s="111" t="s">
        <v>247</v>
      </c>
      <c r="C7" s="112" t="s">
        <v>248</v>
      </c>
      <c r="D7" s="111" t="s">
        <v>249</v>
      </c>
      <c r="E7" s="111" t="s">
        <v>250</v>
      </c>
      <c r="F7" s="113" t="s">
        <v>251</v>
      </c>
      <c r="G7" s="113" t="s">
        <v>252</v>
      </c>
      <c r="H7" s="113" t="s">
        <v>253</v>
      </c>
      <c r="I7" s="113" t="s">
        <v>254</v>
      </c>
      <c r="J7" s="113" t="s">
        <v>255</v>
      </c>
      <c r="K7" s="113" t="s">
        <v>256</v>
      </c>
      <c r="L7" s="113" t="s">
        <v>257</v>
      </c>
      <c r="M7" s="113" t="s">
        <v>258</v>
      </c>
      <c r="N7" s="113" t="s">
        <v>259</v>
      </c>
      <c r="O7" s="113" t="s">
        <v>260</v>
      </c>
      <c r="P7" s="113" t="s">
        <v>261</v>
      </c>
      <c r="Q7" s="192"/>
      <c r="R7" s="192"/>
      <c r="S7" s="192"/>
    </row>
    <row r="8" spans="1:22" ht="36" x14ac:dyDescent="0.25">
      <c r="A8" s="114" t="s">
        <v>262</v>
      </c>
      <c r="B8" s="115" t="s">
        <v>263</v>
      </c>
      <c r="C8" s="116" t="s">
        <v>264</v>
      </c>
      <c r="D8" s="117" t="s">
        <v>265</v>
      </c>
      <c r="E8" s="116">
        <v>0</v>
      </c>
      <c r="F8" s="116">
        <v>0</v>
      </c>
      <c r="G8" s="116">
        <v>2562</v>
      </c>
      <c r="H8" s="116">
        <v>0</v>
      </c>
      <c r="I8" s="116">
        <v>0</v>
      </c>
      <c r="J8" s="116">
        <v>2769</v>
      </c>
      <c r="K8" s="116">
        <v>0</v>
      </c>
      <c r="L8" s="116">
        <v>0</v>
      </c>
      <c r="M8" s="116">
        <v>2246</v>
      </c>
      <c r="N8" s="116">
        <v>0</v>
      </c>
      <c r="O8" s="116">
        <v>0</v>
      </c>
      <c r="P8" s="116">
        <v>1706</v>
      </c>
      <c r="Q8" s="116">
        <v>8788</v>
      </c>
      <c r="R8" s="116">
        <f t="shared" ref="R8:R17" si="0">SUM(E8:P8)</f>
        <v>9283</v>
      </c>
      <c r="S8" s="118">
        <v>105.63268092853892</v>
      </c>
    </row>
    <row r="9" spans="1:22" ht="36" x14ac:dyDescent="0.25">
      <c r="A9" s="119" t="s">
        <v>266</v>
      </c>
      <c r="B9" s="120" t="s">
        <v>267</v>
      </c>
      <c r="C9" s="121" t="s">
        <v>264</v>
      </c>
      <c r="D9" s="121" t="s">
        <v>268</v>
      </c>
      <c r="E9" s="121">
        <v>1</v>
      </c>
      <c r="F9" s="121">
        <v>1</v>
      </c>
      <c r="G9" s="121">
        <v>1</v>
      </c>
      <c r="H9" s="121">
        <v>1</v>
      </c>
      <c r="I9" s="121">
        <v>1</v>
      </c>
      <c r="J9" s="121">
        <v>1</v>
      </c>
      <c r="K9" s="121">
        <v>1</v>
      </c>
      <c r="L9" s="121">
        <v>1</v>
      </c>
      <c r="M9" s="121">
        <v>1</v>
      </c>
      <c r="N9" s="121">
        <v>1</v>
      </c>
      <c r="O9" s="121">
        <v>1</v>
      </c>
      <c r="P9" s="121">
        <v>1</v>
      </c>
      <c r="Q9" s="121">
        <v>12</v>
      </c>
      <c r="R9" s="121">
        <f t="shared" si="0"/>
        <v>12</v>
      </c>
      <c r="S9" s="122">
        <v>100</v>
      </c>
    </row>
    <row r="10" spans="1:22" ht="36" x14ac:dyDescent="0.25">
      <c r="A10" s="119" t="s">
        <v>269</v>
      </c>
      <c r="B10" s="120" t="s">
        <v>270</v>
      </c>
      <c r="C10" s="123" t="s">
        <v>271</v>
      </c>
      <c r="D10" s="121" t="s">
        <v>268</v>
      </c>
      <c r="E10" s="121">
        <v>843</v>
      </c>
      <c r="F10" s="121">
        <v>756</v>
      </c>
      <c r="G10" s="121">
        <v>953</v>
      </c>
      <c r="H10" s="121">
        <v>871</v>
      </c>
      <c r="I10" s="121">
        <v>982</v>
      </c>
      <c r="J10" s="124">
        <v>908</v>
      </c>
      <c r="K10" s="124">
        <v>803</v>
      </c>
      <c r="L10" s="121">
        <v>794</v>
      </c>
      <c r="M10" s="121">
        <v>638</v>
      </c>
      <c r="N10" s="124">
        <v>676</v>
      </c>
      <c r="O10" s="124">
        <v>787</v>
      </c>
      <c r="P10" s="124">
        <v>222</v>
      </c>
      <c r="Q10" s="121">
        <v>8739</v>
      </c>
      <c r="R10" s="121">
        <f t="shared" si="0"/>
        <v>9233</v>
      </c>
      <c r="S10" s="122">
        <v>105.652820688866</v>
      </c>
    </row>
    <row r="11" spans="1:22" ht="54" x14ac:dyDescent="0.25">
      <c r="A11" s="119" t="s">
        <v>272</v>
      </c>
      <c r="B11" s="120" t="s">
        <v>273</v>
      </c>
      <c r="C11" s="121" t="s">
        <v>274</v>
      </c>
      <c r="D11" s="125" t="s">
        <v>265</v>
      </c>
      <c r="E11" s="121">
        <v>0</v>
      </c>
      <c r="F11" s="121">
        <v>0</v>
      </c>
      <c r="G11" s="121">
        <v>3</v>
      </c>
      <c r="H11" s="121">
        <v>0</v>
      </c>
      <c r="I11" s="121">
        <v>0</v>
      </c>
      <c r="J11" s="121">
        <v>2</v>
      </c>
      <c r="K11" s="121">
        <v>0</v>
      </c>
      <c r="L11" s="121">
        <v>0</v>
      </c>
      <c r="M11" s="121">
        <v>2</v>
      </c>
      <c r="N11" s="121">
        <v>0</v>
      </c>
      <c r="O11" s="121">
        <v>0</v>
      </c>
      <c r="P11" s="121">
        <v>5</v>
      </c>
      <c r="Q11" s="121">
        <v>12</v>
      </c>
      <c r="R11" s="121">
        <f t="shared" si="0"/>
        <v>12</v>
      </c>
      <c r="S11" s="122">
        <v>100</v>
      </c>
    </row>
    <row r="12" spans="1:22" ht="27" x14ac:dyDescent="0.25">
      <c r="A12" s="119" t="s">
        <v>275</v>
      </c>
      <c r="B12" s="120" t="s">
        <v>276</v>
      </c>
      <c r="C12" s="121" t="s">
        <v>277</v>
      </c>
      <c r="D12" s="125" t="s">
        <v>265</v>
      </c>
      <c r="E12" s="121">
        <v>0</v>
      </c>
      <c r="F12" s="121">
        <v>0</v>
      </c>
      <c r="G12" s="121">
        <v>4</v>
      </c>
      <c r="H12" s="121">
        <v>0</v>
      </c>
      <c r="I12" s="121">
        <v>0</v>
      </c>
      <c r="J12" s="121">
        <v>3</v>
      </c>
      <c r="K12" s="121">
        <v>0</v>
      </c>
      <c r="L12" s="121">
        <v>0</v>
      </c>
      <c r="M12" s="121">
        <v>6</v>
      </c>
      <c r="N12" s="121">
        <v>0</v>
      </c>
      <c r="O12" s="121">
        <v>0</v>
      </c>
      <c r="P12" s="121">
        <v>13</v>
      </c>
      <c r="Q12" s="121">
        <v>25</v>
      </c>
      <c r="R12" s="121">
        <f t="shared" si="0"/>
        <v>26</v>
      </c>
      <c r="S12" s="122">
        <v>104</v>
      </c>
    </row>
    <row r="13" spans="1:22" ht="54" x14ac:dyDescent="0.25">
      <c r="A13" s="126" t="s">
        <v>262</v>
      </c>
      <c r="B13" s="115" t="s">
        <v>278</v>
      </c>
      <c r="C13" s="127" t="s">
        <v>279</v>
      </c>
      <c r="D13" s="117" t="s">
        <v>265</v>
      </c>
      <c r="E13" s="116">
        <v>0</v>
      </c>
      <c r="F13" s="116">
        <v>0</v>
      </c>
      <c r="G13" s="116">
        <v>91</v>
      </c>
      <c r="H13" s="116">
        <v>0</v>
      </c>
      <c r="I13" s="116">
        <v>0</v>
      </c>
      <c r="J13" s="116">
        <v>403</v>
      </c>
      <c r="K13" s="116">
        <v>0</v>
      </c>
      <c r="L13" s="116">
        <v>0</v>
      </c>
      <c r="M13" s="116">
        <v>83</v>
      </c>
      <c r="N13" s="116">
        <v>0</v>
      </c>
      <c r="O13" s="116">
        <v>0</v>
      </c>
      <c r="P13" s="116">
        <v>376</v>
      </c>
      <c r="Q13" s="116">
        <v>1015</v>
      </c>
      <c r="R13" s="116">
        <f t="shared" si="0"/>
        <v>953</v>
      </c>
      <c r="S13" s="118">
        <v>94.169960474308297</v>
      </c>
    </row>
    <row r="14" spans="1:22" ht="54" x14ac:dyDescent="0.25">
      <c r="A14" s="119" t="s">
        <v>280</v>
      </c>
      <c r="B14" s="120" t="s">
        <v>281</v>
      </c>
      <c r="C14" s="123" t="s">
        <v>282</v>
      </c>
      <c r="D14" s="125" t="s">
        <v>265</v>
      </c>
      <c r="E14" s="121">
        <v>0</v>
      </c>
      <c r="F14" s="121">
        <v>0</v>
      </c>
      <c r="G14" s="121">
        <v>23</v>
      </c>
      <c r="H14" s="121">
        <v>0</v>
      </c>
      <c r="I14" s="121">
        <v>0</v>
      </c>
      <c r="J14" s="121">
        <v>17</v>
      </c>
      <c r="K14" s="121">
        <v>0</v>
      </c>
      <c r="L14" s="121">
        <v>0</v>
      </c>
      <c r="M14" s="121">
        <v>11</v>
      </c>
      <c r="N14" s="121">
        <v>0</v>
      </c>
      <c r="O14" s="121">
        <v>0</v>
      </c>
      <c r="P14" s="121">
        <v>0</v>
      </c>
      <c r="Q14" s="121">
        <v>54</v>
      </c>
      <c r="R14" s="121">
        <f t="shared" si="0"/>
        <v>51</v>
      </c>
      <c r="S14" s="122">
        <v>94.444444444444443</v>
      </c>
      <c r="V14" s="128"/>
    </row>
    <row r="15" spans="1:22" ht="45" x14ac:dyDescent="0.25">
      <c r="A15" s="119" t="s">
        <v>283</v>
      </c>
      <c r="B15" s="120" t="s">
        <v>284</v>
      </c>
      <c r="C15" s="123" t="s">
        <v>285</v>
      </c>
      <c r="D15" s="121" t="s">
        <v>268</v>
      </c>
      <c r="E15" s="121">
        <v>19</v>
      </c>
      <c r="F15" s="121">
        <v>21</v>
      </c>
      <c r="G15" s="121">
        <v>20</v>
      </c>
      <c r="H15" s="121">
        <v>20</v>
      </c>
      <c r="I15" s="121">
        <v>19</v>
      </c>
      <c r="J15" s="121">
        <v>21</v>
      </c>
      <c r="K15" s="121">
        <v>22</v>
      </c>
      <c r="L15" s="121">
        <v>22</v>
      </c>
      <c r="M15" s="121">
        <v>22</v>
      </c>
      <c r="N15" s="121">
        <v>22</v>
      </c>
      <c r="O15" s="121">
        <v>22</v>
      </c>
      <c r="P15" s="121">
        <v>10</v>
      </c>
      <c r="Q15" s="121">
        <v>220</v>
      </c>
      <c r="R15" s="121">
        <f t="shared" si="0"/>
        <v>240</v>
      </c>
      <c r="S15" s="122">
        <v>109.09090909090909</v>
      </c>
    </row>
    <row r="16" spans="1:22" ht="36" x14ac:dyDescent="0.25">
      <c r="A16" s="119" t="s">
        <v>286</v>
      </c>
      <c r="B16" s="120" t="s">
        <v>287</v>
      </c>
      <c r="C16" s="123" t="s">
        <v>288</v>
      </c>
      <c r="D16" s="121" t="s">
        <v>268</v>
      </c>
      <c r="E16" s="121">
        <v>3</v>
      </c>
      <c r="F16" s="121">
        <v>2</v>
      </c>
      <c r="G16" s="121">
        <v>3</v>
      </c>
      <c r="H16" s="121">
        <v>2</v>
      </c>
      <c r="I16" s="121">
        <v>3</v>
      </c>
      <c r="J16" s="121">
        <v>3</v>
      </c>
      <c r="K16" s="121">
        <v>2</v>
      </c>
      <c r="L16" s="121">
        <v>2</v>
      </c>
      <c r="M16" s="121">
        <v>2</v>
      </c>
      <c r="N16" s="121">
        <v>4</v>
      </c>
      <c r="O16" s="121">
        <v>2</v>
      </c>
      <c r="P16" s="121">
        <v>4</v>
      </c>
      <c r="Q16" s="121">
        <v>32</v>
      </c>
      <c r="R16" s="121">
        <f t="shared" si="0"/>
        <v>32</v>
      </c>
      <c r="S16" s="122">
        <v>100</v>
      </c>
    </row>
    <row r="17" spans="1:19" ht="54" x14ac:dyDescent="0.25">
      <c r="A17" s="119" t="s">
        <v>289</v>
      </c>
      <c r="B17" s="129" t="s">
        <v>290</v>
      </c>
      <c r="C17" s="121" t="s">
        <v>291</v>
      </c>
      <c r="D17" s="125" t="s">
        <v>265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318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312</v>
      </c>
      <c r="Q17" s="121">
        <v>597</v>
      </c>
      <c r="R17" s="121">
        <f t="shared" si="0"/>
        <v>630</v>
      </c>
      <c r="S17" s="122">
        <v>105.52763819095478</v>
      </c>
    </row>
    <row r="18" spans="1:19" ht="15.75" x14ac:dyDescent="0.3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spans="1:19" ht="15.75" x14ac:dyDescent="0.3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</row>
    <row r="20" spans="1:19" x14ac:dyDescent="0.25">
      <c r="G20" s="131"/>
      <c r="H20" s="131"/>
      <c r="I20" s="131"/>
    </row>
    <row r="21" spans="1:19" x14ac:dyDescent="0.25">
      <c r="G21" s="131"/>
      <c r="H21" s="131"/>
      <c r="I21" s="131"/>
    </row>
    <row r="22" spans="1:19" x14ac:dyDescent="0.25">
      <c r="A22" s="193"/>
      <c r="B22" s="193"/>
      <c r="C22" s="193"/>
      <c r="E22" s="194" t="s">
        <v>292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S22" s="128"/>
    </row>
    <row r="23" spans="1:19" x14ac:dyDescent="0.25">
      <c r="A23" s="193"/>
      <c r="B23" s="193"/>
      <c r="C23" s="193"/>
      <c r="D23" s="132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32"/>
      <c r="S23" s="132"/>
    </row>
    <row r="24" spans="1:19" ht="14.45" customHeight="1" x14ac:dyDescent="0.25">
      <c r="A24" s="193"/>
      <c r="B24" s="193"/>
      <c r="C24" s="193"/>
      <c r="D24" s="133"/>
      <c r="E24" s="109"/>
      <c r="F24" s="109"/>
      <c r="G24" s="109"/>
      <c r="H24" s="195" t="s">
        <v>293</v>
      </c>
      <c r="I24" s="195"/>
      <c r="J24" s="195"/>
      <c r="K24" s="195"/>
      <c r="L24" s="195"/>
      <c r="M24" s="195"/>
      <c r="N24" s="109"/>
      <c r="O24" s="109"/>
      <c r="P24" s="109"/>
      <c r="Q24" s="109"/>
      <c r="R24" s="109"/>
      <c r="S24" s="128"/>
    </row>
    <row r="25" spans="1:19" x14ac:dyDescent="0.25">
      <c r="A25" s="196" t="s">
        <v>239</v>
      </c>
      <c r="B25" s="196"/>
      <c r="C25" s="196"/>
      <c r="D25" s="110"/>
      <c r="E25" s="110"/>
      <c r="F25" s="110"/>
      <c r="G25" s="110"/>
      <c r="H25" s="196" t="s">
        <v>240</v>
      </c>
      <c r="I25" s="196"/>
      <c r="J25" s="196"/>
      <c r="K25" s="196"/>
      <c r="L25" s="196"/>
      <c r="M25" s="196"/>
      <c r="N25" s="110"/>
      <c r="O25" s="110"/>
      <c r="P25" s="110"/>
      <c r="Q25" s="110"/>
      <c r="R25" s="110"/>
      <c r="S25" s="110"/>
    </row>
    <row r="26" spans="1:19" x14ac:dyDescent="0.25">
      <c r="A26" s="201" t="s">
        <v>241</v>
      </c>
      <c r="B26" s="202" t="s">
        <v>242</v>
      </c>
      <c r="C26" s="203"/>
      <c r="D26" s="204"/>
      <c r="E26" s="190" t="s">
        <v>243</v>
      </c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 t="s">
        <v>244</v>
      </c>
      <c r="R26" s="191" t="s">
        <v>245</v>
      </c>
      <c r="S26" s="191" t="s">
        <v>246</v>
      </c>
    </row>
    <row r="27" spans="1:19" ht="18" x14ac:dyDescent="0.25">
      <c r="A27" s="201"/>
      <c r="B27" s="111" t="s">
        <v>247</v>
      </c>
      <c r="C27" s="112" t="s">
        <v>248</v>
      </c>
      <c r="D27" s="111" t="s">
        <v>294</v>
      </c>
      <c r="E27" s="111" t="s">
        <v>250</v>
      </c>
      <c r="F27" s="111" t="s">
        <v>251</v>
      </c>
      <c r="G27" s="111" t="s">
        <v>252</v>
      </c>
      <c r="H27" s="111" t="s">
        <v>253</v>
      </c>
      <c r="I27" s="111" t="s">
        <v>254</v>
      </c>
      <c r="J27" s="111" t="s">
        <v>255</v>
      </c>
      <c r="K27" s="111" t="s">
        <v>256</v>
      </c>
      <c r="L27" s="111" t="s">
        <v>257</v>
      </c>
      <c r="M27" s="111" t="s">
        <v>258</v>
      </c>
      <c r="N27" s="111" t="s">
        <v>259</v>
      </c>
      <c r="O27" s="111" t="s">
        <v>260</v>
      </c>
      <c r="P27" s="111" t="s">
        <v>261</v>
      </c>
      <c r="Q27" s="190"/>
      <c r="R27" s="192"/>
      <c r="S27" s="192"/>
    </row>
    <row r="28" spans="1:19" ht="36" x14ac:dyDescent="0.25">
      <c r="A28" s="134" t="s">
        <v>295</v>
      </c>
      <c r="B28" s="135" t="s">
        <v>296</v>
      </c>
      <c r="C28" s="116" t="s">
        <v>297</v>
      </c>
      <c r="D28" s="116" t="s">
        <v>268</v>
      </c>
      <c r="E28" s="116">
        <f>SUM(E29:E33)</f>
        <v>16196</v>
      </c>
      <c r="F28" s="116">
        <f>SUM(F29:F33)</f>
        <v>13908</v>
      </c>
      <c r="G28" s="136">
        <f>SUM(G29:G33)</f>
        <v>16153</v>
      </c>
      <c r="H28" s="136">
        <f>SUM(H29:H33)</f>
        <v>12670</v>
      </c>
      <c r="I28" s="136">
        <f>SUM(I29:I33)</f>
        <v>13674</v>
      </c>
      <c r="J28" s="136">
        <v>12127</v>
      </c>
      <c r="K28" s="136">
        <v>13450</v>
      </c>
      <c r="L28" s="136">
        <v>12331</v>
      </c>
      <c r="M28" s="116">
        <v>12616</v>
      </c>
      <c r="N28" s="136">
        <v>13167</v>
      </c>
      <c r="O28" s="116">
        <v>13097</v>
      </c>
      <c r="P28" s="136">
        <v>9599</v>
      </c>
      <c r="Q28" s="136">
        <v>154390</v>
      </c>
      <c r="R28" s="116">
        <f t="shared" ref="R28:R49" si="1">SUM(E28:P28)</f>
        <v>158988</v>
      </c>
      <c r="S28" s="137">
        <v>102.97817216140942</v>
      </c>
    </row>
    <row r="29" spans="1:19" ht="27" x14ac:dyDescent="0.25">
      <c r="A29" s="138" t="s">
        <v>298</v>
      </c>
      <c r="B29" s="139" t="s">
        <v>299</v>
      </c>
      <c r="C29" s="121" t="s">
        <v>300</v>
      </c>
      <c r="D29" s="121" t="s">
        <v>268</v>
      </c>
      <c r="E29" s="121">
        <v>264</v>
      </c>
      <c r="F29" s="121">
        <v>228</v>
      </c>
      <c r="G29" s="121">
        <v>335</v>
      </c>
      <c r="H29" s="121">
        <v>234</v>
      </c>
      <c r="I29" s="121">
        <v>306</v>
      </c>
      <c r="J29" s="121">
        <v>311</v>
      </c>
      <c r="K29" s="121">
        <v>268</v>
      </c>
      <c r="L29" s="121">
        <v>258</v>
      </c>
      <c r="M29" s="121">
        <v>224</v>
      </c>
      <c r="N29" s="121">
        <v>264</v>
      </c>
      <c r="O29" s="121">
        <v>284</v>
      </c>
      <c r="P29" s="121">
        <v>206</v>
      </c>
      <c r="Q29" s="121">
        <v>3330</v>
      </c>
      <c r="R29" s="121">
        <f t="shared" si="1"/>
        <v>3182</v>
      </c>
      <c r="S29" s="140">
        <v>95.555555555555557</v>
      </c>
    </row>
    <row r="30" spans="1:19" ht="27" x14ac:dyDescent="0.25">
      <c r="A30" s="138" t="s">
        <v>301</v>
      </c>
      <c r="B30" s="139" t="s">
        <v>302</v>
      </c>
      <c r="C30" s="121" t="s">
        <v>300</v>
      </c>
      <c r="D30" s="121" t="s">
        <v>268</v>
      </c>
      <c r="E30" s="121">
        <v>5541</v>
      </c>
      <c r="F30" s="121">
        <v>4419</v>
      </c>
      <c r="G30" s="121">
        <v>4917</v>
      </c>
      <c r="H30" s="121">
        <v>3721</v>
      </c>
      <c r="I30" s="121">
        <v>4574</v>
      </c>
      <c r="J30" s="121">
        <v>3990</v>
      </c>
      <c r="K30" s="121">
        <v>4349</v>
      </c>
      <c r="L30" s="121">
        <v>3970</v>
      </c>
      <c r="M30" s="121">
        <v>4030</v>
      </c>
      <c r="N30" s="121">
        <v>4017</v>
      </c>
      <c r="O30" s="121">
        <v>4164</v>
      </c>
      <c r="P30" s="121">
        <v>3182</v>
      </c>
      <c r="Q30" s="121">
        <v>45200</v>
      </c>
      <c r="R30" s="121">
        <f t="shared" si="1"/>
        <v>50874</v>
      </c>
      <c r="S30" s="140">
        <v>112.55309734513274</v>
      </c>
    </row>
    <row r="31" spans="1:19" ht="54" x14ac:dyDescent="0.25">
      <c r="A31" s="138" t="s">
        <v>303</v>
      </c>
      <c r="B31" s="139" t="s">
        <v>304</v>
      </c>
      <c r="C31" s="121" t="s">
        <v>305</v>
      </c>
      <c r="D31" s="121" t="s">
        <v>268</v>
      </c>
      <c r="E31" s="121">
        <v>751</v>
      </c>
      <c r="F31" s="121">
        <v>728</v>
      </c>
      <c r="G31" s="121">
        <v>836</v>
      </c>
      <c r="H31" s="121">
        <v>543</v>
      </c>
      <c r="I31" s="121">
        <v>706</v>
      </c>
      <c r="J31" s="121">
        <v>558</v>
      </c>
      <c r="K31" s="121">
        <v>795</v>
      </c>
      <c r="L31" s="121">
        <v>574</v>
      </c>
      <c r="M31" s="121">
        <v>662</v>
      </c>
      <c r="N31" s="121">
        <v>1090</v>
      </c>
      <c r="O31" s="121">
        <v>668</v>
      </c>
      <c r="P31" s="121">
        <v>573</v>
      </c>
      <c r="Q31" s="121">
        <v>8120</v>
      </c>
      <c r="R31" s="121">
        <f t="shared" si="1"/>
        <v>8484</v>
      </c>
      <c r="S31" s="140">
        <v>104.48275862068965</v>
      </c>
    </row>
    <row r="32" spans="1:19" ht="36" x14ac:dyDescent="0.25">
      <c r="A32" s="138" t="s">
        <v>306</v>
      </c>
      <c r="B32" s="139" t="s">
        <v>307</v>
      </c>
      <c r="C32" s="121" t="s">
        <v>308</v>
      </c>
      <c r="D32" s="121" t="s">
        <v>268</v>
      </c>
      <c r="E32" s="121">
        <v>232</v>
      </c>
      <c r="F32" s="121">
        <v>186</v>
      </c>
      <c r="G32" s="121">
        <v>316</v>
      </c>
      <c r="H32" s="121">
        <v>236</v>
      </c>
      <c r="I32" s="121">
        <v>225</v>
      </c>
      <c r="J32" s="121">
        <v>224</v>
      </c>
      <c r="K32" s="121">
        <v>195</v>
      </c>
      <c r="L32" s="121">
        <v>192</v>
      </c>
      <c r="M32" s="121">
        <v>63</v>
      </c>
      <c r="N32" s="121">
        <v>152</v>
      </c>
      <c r="O32" s="121">
        <v>222</v>
      </c>
      <c r="P32" s="121">
        <v>143</v>
      </c>
      <c r="Q32" s="121">
        <v>2290</v>
      </c>
      <c r="R32" s="121">
        <f t="shared" si="1"/>
        <v>2386</v>
      </c>
      <c r="S32" s="140">
        <v>104.19213973799127</v>
      </c>
    </row>
    <row r="33" spans="1:19" ht="27" x14ac:dyDescent="0.25">
      <c r="A33" s="138" t="s">
        <v>309</v>
      </c>
      <c r="B33" s="139" t="s">
        <v>310</v>
      </c>
      <c r="C33" s="121" t="s">
        <v>305</v>
      </c>
      <c r="D33" s="121" t="s">
        <v>268</v>
      </c>
      <c r="E33" s="121">
        <v>9408</v>
      </c>
      <c r="F33" s="121">
        <v>8347</v>
      </c>
      <c r="G33" s="121">
        <v>9749</v>
      </c>
      <c r="H33" s="121">
        <v>7936</v>
      </c>
      <c r="I33" s="121">
        <v>7863</v>
      </c>
      <c r="J33" s="121">
        <v>7044</v>
      </c>
      <c r="K33" s="121">
        <v>7843</v>
      </c>
      <c r="L33" s="121">
        <v>7337</v>
      </c>
      <c r="M33" s="121">
        <v>7637</v>
      </c>
      <c r="N33" s="121">
        <v>7644</v>
      </c>
      <c r="O33" s="121">
        <v>7759</v>
      </c>
      <c r="P33" s="121">
        <v>5495</v>
      </c>
      <c r="Q33" s="121">
        <v>95450</v>
      </c>
      <c r="R33" s="121">
        <f t="shared" si="1"/>
        <v>94062</v>
      </c>
      <c r="S33" s="140">
        <v>98.545835515976947</v>
      </c>
    </row>
    <row r="34" spans="1:19" ht="27" x14ac:dyDescent="0.25">
      <c r="A34" s="114" t="s">
        <v>262</v>
      </c>
      <c r="B34" s="135" t="s">
        <v>311</v>
      </c>
      <c r="C34" s="127" t="s">
        <v>312</v>
      </c>
      <c r="D34" s="116" t="s">
        <v>268</v>
      </c>
      <c r="E34" s="116">
        <f>SUM(E35:E39)</f>
        <v>3650</v>
      </c>
      <c r="F34" s="116">
        <f>SUM(F35:F39)</f>
        <v>3128</v>
      </c>
      <c r="G34" s="116">
        <f>SUM(G35:G39)</f>
        <v>2760</v>
      </c>
      <c r="H34" s="116">
        <f>SUM(H35:H39)</f>
        <v>3390</v>
      </c>
      <c r="I34" s="116">
        <f>SUM(I35:I39)</f>
        <v>3761</v>
      </c>
      <c r="J34" s="116">
        <v>3616</v>
      </c>
      <c r="K34" s="116">
        <v>3311</v>
      </c>
      <c r="L34" s="116">
        <v>3980</v>
      </c>
      <c r="M34" s="116">
        <v>3833</v>
      </c>
      <c r="N34" s="116">
        <v>4197</v>
      </c>
      <c r="O34" s="116">
        <v>3505</v>
      </c>
      <c r="P34" s="116">
        <v>2537</v>
      </c>
      <c r="Q34" s="116">
        <v>42240</v>
      </c>
      <c r="R34" s="116">
        <f t="shared" si="1"/>
        <v>41668</v>
      </c>
      <c r="S34" s="137">
        <v>98.645833333333329</v>
      </c>
    </row>
    <row r="35" spans="1:19" ht="27" x14ac:dyDescent="0.25">
      <c r="A35" s="138" t="s">
        <v>298</v>
      </c>
      <c r="B35" s="139" t="s">
        <v>313</v>
      </c>
      <c r="C35" s="121" t="s">
        <v>314</v>
      </c>
      <c r="D35" s="121" t="s">
        <v>268</v>
      </c>
      <c r="E35" s="121">
        <v>188</v>
      </c>
      <c r="F35" s="121">
        <v>180</v>
      </c>
      <c r="G35" s="121">
        <v>207</v>
      </c>
      <c r="H35" s="121">
        <v>177</v>
      </c>
      <c r="I35" s="121">
        <v>193</v>
      </c>
      <c r="J35" s="121">
        <v>182</v>
      </c>
      <c r="K35" s="121">
        <v>223</v>
      </c>
      <c r="L35" s="121">
        <v>223</v>
      </c>
      <c r="M35" s="121">
        <v>227</v>
      </c>
      <c r="N35" s="121">
        <v>233</v>
      </c>
      <c r="O35" s="121">
        <v>226</v>
      </c>
      <c r="P35" s="121">
        <v>157</v>
      </c>
      <c r="Q35" s="121">
        <v>2340</v>
      </c>
      <c r="R35" s="121">
        <f t="shared" si="1"/>
        <v>2416</v>
      </c>
      <c r="S35" s="140">
        <v>103.24786324786325</v>
      </c>
    </row>
    <row r="36" spans="1:19" ht="27" x14ac:dyDescent="0.25">
      <c r="A36" s="138" t="s">
        <v>301</v>
      </c>
      <c r="B36" s="139" t="s">
        <v>315</v>
      </c>
      <c r="C36" s="123" t="s">
        <v>316</v>
      </c>
      <c r="D36" s="121" t="s">
        <v>268</v>
      </c>
      <c r="E36" s="121">
        <v>210</v>
      </c>
      <c r="F36" s="121">
        <v>203</v>
      </c>
      <c r="G36" s="121">
        <v>227</v>
      </c>
      <c r="H36" s="121">
        <v>199</v>
      </c>
      <c r="I36" s="121">
        <v>221</v>
      </c>
      <c r="J36" s="121">
        <v>218</v>
      </c>
      <c r="K36" s="121">
        <v>224</v>
      </c>
      <c r="L36" s="121">
        <v>207</v>
      </c>
      <c r="M36" s="121">
        <v>237</v>
      </c>
      <c r="N36" s="121">
        <v>199</v>
      </c>
      <c r="O36" s="121">
        <v>223</v>
      </c>
      <c r="P36" s="121">
        <v>187</v>
      </c>
      <c r="Q36" s="121">
        <v>2700</v>
      </c>
      <c r="R36" s="121">
        <f t="shared" si="1"/>
        <v>2555</v>
      </c>
      <c r="S36" s="140">
        <v>94.629629629629633</v>
      </c>
    </row>
    <row r="37" spans="1:19" ht="27" x14ac:dyDescent="0.25">
      <c r="A37" s="138" t="s">
        <v>303</v>
      </c>
      <c r="B37" s="139" t="s">
        <v>317</v>
      </c>
      <c r="C37" s="123" t="s">
        <v>318</v>
      </c>
      <c r="D37" s="121" t="s">
        <v>268</v>
      </c>
      <c r="E37" s="121">
        <v>2223</v>
      </c>
      <c r="F37" s="121">
        <v>1858</v>
      </c>
      <c r="G37" s="121">
        <v>1280</v>
      </c>
      <c r="H37" s="121">
        <v>2089</v>
      </c>
      <c r="I37" s="121">
        <v>2380</v>
      </c>
      <c r="J37" s="121">
        <v>2251</v>
      </c>
      <c r="K37" s="121">
        <v>1861</v>
      </c>
      <c r="L37" s="121">
        <v>2556</v>
      </c>
      <c r="M37" s="121">
        <v>2452</v>
      </c>
      <c r="N37" s="121">
        <v>2811</v>
      </c>
      <c r="O37" s="121">
        <v>2080</v>
      </c>
      <c r="P37" s="121">
        <v>1215</v>
      </c>
      <c r="Q37" s="121">
        <v>26100</v>
      </c>
      <c r="R37" s="121">
        <f t="shared" si="1"/>
        <v>25056</v>
      </c>
      <c r="S37" s="140">
        <v>96</v>
      </c>
    </row>
    <row r="38" spans="1:19" ht="27" x14ac:dyDescent="0.25">
      <c r="A38" s="138" t="s">
        <v>306</v>
      </c>
      <c r="B38" s="139" t="s">
        <v>319</v>
      </c>
      <c r="C38" s="121" t="s">
        <v>129</v>
      </c>
      <c r="D38" s="121" t="s">
        <v>268</v>
      </c>
      <c r="E38" s="121">
        <v>949</v>
      </c>
      <c r="F38" s="121">
        <v>853</v>
      </c>
      <c r="G38" s="121">
        <v>1023</v>
      </c>
      <c r="H38" s="121">
        <v>872</v>
      </c>
      <c r="I38" s="121">
        <v>905</v>
      </c>
      <c r="J38" s="121">
        <v>928</v>
      </c>
      <c r="K38" s="121">
        <v>936</v>
      </c>
      <c r="L38" s="121">
        <v>945</v>
      </c>
      <c r="M38" s="121">
        <v>857</v>
      </c>
      <c r="N38" s="121">
        <v>886</v>
      </c>
      <c r="O38" s="121">
        <v>922</v>
      </c>
      <c r="P38" s="121">
        <v>959</v>
      </c>
      <c r="Q38" s="121">
        <v>10450</v>
      </c>
      <c r="R38" s="121">
        <f t="shared" si="1"/>
        <v>11035</v>
      </c>
      <c r="S38" s="140">
        <v>105.59808612440192</v>
      </c>
    </row>
    <row r="39" spans="1:19" ht="36" x14ac:dyDescent="0.25">
      <c r="A39" s="138" t="s">
        <v>309</v>
      </c>
      <c r="B39" s="139" t="s">
        <v>320</v>
      </c>
      <c r="C39" s="121" t="s">
        <v>318</v>
      </c>
      <c r="D39" s="121" t="s">
        <v>268</v>
      </c>
      <c r="E39" s="121">
        <v>80</v>
      </c>
      <c r="F39" s="121">
        <v>34</v>
      </c>
      <c r="G39" s="121">
        <v>23</v>
      </c>
      <c r="H39" s="121">
        <v>53</v>
      </c>
      <c r="I39" s="121">
        <v>62</v>
      </c>
      <c r="J39" s="121">
        <v>37</v>
      </c>
      <c r="K39" s="121">
        <v>67</v>
      </c>
      <c r="L39" s="121">
        <v>49</v>
      </c>
      <c r="M39" s="121">
        <v>60</v>
      </c>
      <c r="N39" s="121">
        <v>68</v>
      </c>
      <c r="O39" s="121">
        <v>54</v>
      </c>
      <c r="P39" s="121">
        <v>19</v>
      </c>
      <c r="Q39" s="121">
        <v>650</v>
      </c>
      <c r="R39" s="121">
        <f t="shared" si="1"/>
        <v>606</v>
      </c>
      <c r="S39" s="140">
        <v>93.230769230769226</v>
      </c>
    </row>
    <row r="40" spans="1:19" ht="45" x14ac:dyDescent="0.25">
      <c r="A40" s="141" t="s">
        <v>321</v>
      </c>
      <c r="B40" s="135" t="s">
        <v>322</v>
      </c>
      <c r="C40" s="116" t="s">
        <v>323</v>
      </c>
      <c r="D40" s="116" t="s">
        <v>268</v>
      </c>
      <c r="E40" s="116">
        <f>SUM(E41:E45)</f>
        <v>2544</v>
      </c>
      <c r="F40" s="116">
        <f>SUM(F41:F45)</f>
        <v>2335</v>
      </c>
      <c r="G40" s="116">
        <f>SUM(G41:G45)</f>
        <v>2452</v>
      </c>
      <c r="H40" s="116">
        <f>SUM(H41:H45)</f>
        <v>1544</v>
      </c>
      <c r="I40" s="116">
        <f>SUM(I41:I45)</f>
        <v>2283</v>
      </c>
      <c r="J40" s="116">
        <v>2119</v>
      </c>
      <c r="K40" s="116">
        <v>2131</v>
      </c>
      <c r="L40" s="116">
        <v>2157</v>
      </c>
      <c r="M40" s="116">
        <v>2120</v>
      </c>
      <c r="N40" s="116">
        <v>2347</v>
      </c>
      <c r="O40" s="116">
        <v>2527</v>
      </c>
      <c r="P40" s="116">
        <v>1504</v>
      </c>
      <c r="Q40" s="116">
        <v>28600</v>
      </c>
      <c r="R40" s="116">
        <f t="shared" si="1"/>
        <v>26063</v>
      </c>
      <c r="S40" s="137">
        <v>91.129370629370626</v>
      </c>
    </row>
    <row r="41" spans="1:19" ht="27" x14ac:dyDescent="0.25">
      <c r="A41" s="138" t="s">
        <v>298</v>
      </c>
      <c r="B41" s="139" t="s">
        <v>324</v>
      </c>
      <c r="C41" s="121" t="s">
        <v>300</v>
      </c>
      <c r="D41" s="121" t="s">
        <v>268</v>
      </c>
      <c r="E41" s="121">
        <v>896</v>
      </c>
      <c r="F41" s="121">
        <v>731</v>
      </c>
      <c r="G41" s="121">
        <v>776</v>
      </c>
      <c r="H41" s="121">
        <v>487</v>
      </c>
      <c r="I41" s="121">
        <v>734</v>
      </c>
      <c r="J41" s="121">
        <v>691</v>
      </c>
      <c r="K41" s="121">
        <v>786</v>
      </c>
      <c r="L41" s="121">
        <v>660</v>
      </c>
      <c r="M41" s="121">
        <v>650</v>
      </c>
      <c r="N41" s="121">
        <v>673</v>
      </c>
      <c r="O41" s="121">
        <v>694</v>
      </c>
      <c r="P41" s="121">
        <v>408</v>
      </c>
      <c r="Q41" s="121">
        <v>8640</v>
      </c>
      <c r="R41" s="121">
        <f t="shared" si="1"/>
        <v>8186</v>
      </c>
      <c r="S41" s="140">
        <v>94.745370370370367</v>
      </c>
    </row>
    <row r="42" spans="1:19" ht="36" x14ac:dyDescent="0.25">
      <c r="A42" s="138" t="s">
        <v>301</v>
      </c>
      <c r="B42" s="139" t="s">
        <v>325</v>
      </c>
      <c r="C42" s="121" t="s">
        <v>323</v>
      </c>
      <c r="D42" s="121" t="s">
        <v>268</v>
      </c>
      <c r="E42" s="121">
        <v>160</v>
      </c>
      <c r="F42" s="121">
        <v>224</v>
      </c>
      <c r="G42" s="121">
        <v>224</v>
      </c>
      <c r="H42" s="121">
        <v>86</v>
      </c>
      <c r="I42" s="121">
        <v>214</v>
      </c>
      <c r="J42" s="121">
        <v>197</v>
      </c>
      <c r="K42" s="121">
        <v>164</v>
      </c>
      <c r="L42" s="121">
        <v>289</v>
      </c>
      <c r="M42" s="121">
        <v>216</v>
      </c>
      <c r="N42" s="121">
        <v>253</v>
      </c>
      <c r="O42" s="121">
        <v>284</v>
      </c>
      <c r="P42" s="121">
        <v>164</v>
      </c>
      <c r="Q42" s="121">
        <v>2660</v>
      </c>
      <c r="R42" s="121">
        <f t="shared" si="1"/>
        <v>2475</v>
      </c>
      <c r="S42" s="140">
        <v>93.045112781954884</v>
      </c>
    </row>
    <row r="43" spans="1:19" ht="36" x14ac:dyDescent="0.25">
      <c r="A43" s="138" t="s">
        <v>303</v>
      </c>
      <c r="B43" s="139" t="s">
        <v>326</v>
      </c>
      <c r="C43" s="121" t="s">
        <v>323</v>
      </c>
      <c r="D43" s="121" t="s">
        <v>268</v>
      </c>
      <c r="E43" s="121">
        <v>414</v>
      </c>
      <c r="F43" s="121">
        <v>351</v>
      </c>
      <c r="G43" s="121">
        <v>320</v>
      </c>
      <c r="H43" s="121">
        <v>187</v>
      </c>
      <c r="I43" s="121">
        <v>334</v>
      </c>
      <c r="J43" s="121">
        <v>269</v>
      </c>
      <c r="K43" s="121">
        <v>228</v>
      </c>
      <c r="L43" s="121">
        <v>222</v>
      </c>
      <c r="M43" s="121">
        <v>236</v>
      </c>
      <c r="N43" s="121">
        <v>409</v>
      </c>
      <c r="O43" s="121">
        <v>423</v>
      </c>
      <c r="P43" s="121">
        <v>216</v>
      </c>
      <c r="Q43" s="121">
        <v>3700</v>
      </c>
      <c r="R43" s="121">
        <f t="shared" si="1"/>
        <v>3609</v>
      </c>
      <c r="S43" s="140">
        <v>97.540540540540547</v>
      </c>
    </row>
    <row r="44" spans="1:19" ht="27" x14ac:dyDescent="0.25">
      <c r="A44" s="138" t="s">
        <v>306</v>
      </c>
      <c r="B44" s="139" t="s">
        <v>327</v>
      </c>
      <c r="C44" s="142" t="s">
        <v>323</v>
      </c>
      <c r="D44" s="121" t="s">
        <v>268</v>
      </c>
      <c r="E44" s="121">
        <v>860</v>
      </c>
      <c r="F44" s="121">
        <v>773</v>
      </c>
      <c r="G44" s="121">
        <v>869</v>
      </c>
      <c r="H44" s="121">
        <v>674</v>
      </c>
      <c r="I44" s="121">
        <v>812</v>
      </c>
      <c r="J44" s="121">
        <v>797</v>
      </c>
      <c r="K44" s="121">
        <v>780</v>
      </c>
      <c r="L44" s="121">
        <v>838</v>
      </c>
      <c r="M44" s="121">
        <v>828</v>
      </c>
      <c r="N44" s="121">
        <v>799</v>
      </c>
      <c r="O44" s="121">
        <v>923</v>
      </c>
      <c r="P44" s="121">
        <v>617</v>
      </c>
      <c r="Q44" s="121">
        <v>11800</v>
      </c>
      <c r="R44" s="121">
        <f t="shared" si="1"/>
        <v>9570</v>
      </c>
      <c r="S44" s="140">
        <v>81.101694915254242</v>
      </c>
    </row>
    <row r="45" spans="1:19" ht="36" x14ac:dyDescent="0.25">
      <c r="A45" s="138" t="s">
        <v>309</v>
      </c>
      <c r="B45" s="139" t="s">
        <v>328</v>
      </c>
      <c r="C45" s="121" t="s">
        <v>323</v>
      </c>
      <c r="D45" s="121" t="s">
        <v>268</v>
      </c>
      <c r="E45" s="121">
        <v>214</v>
      </c>
      <c r="F45" s="121">
        <v>256</v>
      </c>
      <c r="G45" s="121">
        <v>263</v>
      </c>
      <c r="H45" s="121">
        <v>110</v>
      </c>
      <c r="I45" s="121">
        <v>189</v>
      </c>
      <c r="J45" s="121">
        <v>165</v>
      </c>
      <c r="K45" s="121">
        <v>173</v>
      </c>
      <c r="L45" s="121">
        <v>148</v>
      </c>
      <c r="M45" s="121">
        <v>190</v>
      </c>
      <c r="N45" s="121">
        <v>213</v>
      </c>
      <c r="O45" s="121">
        <v>203</v>
      </c>
      <c r="P45" s="121">
        <v>99</v>
      </c>
      <c r="Q45" s="121">
        <v>2600</v>
      </c>
      <c r="R45" s="121">
        <f t="shared" si="1"/>
        <v>2223</v>
      </c>
      <c r="S45" s="140">
        <v>85.5</v>
      </c>
    </row>
    <row r="46" spans="1:19" ht="36" x14ac:dyDescent="0.25">
      <c r="A46" s="114" t="s">
        <v>262</v>
      </c>
      <c r="B46" s="135" t="s">
        <v>329</v>
      </c>
      <c r="C46" s="116" t="s">
        <v>323</v>
      </c>
      <c r="D46" s="116" t="s">
        <v>268</v>
      </c>
      <c r="E46" s="116">
        <f>SUM(E47:E49)</f>
        <v>122</v>
      </c>
      <c r="F46" s="116">
        <f>SUM(F47:F49)</f>
        <v>87</v>
      </c>
      <c r="G46" s="116">
        <f>SUM(G47:G49)</f>
        <v>98</v>
      </c>
      <c r="H46" s="116">
        <f>SUM(H47:H49)</f>
        <v>105</v>
      </c>
      <c r="I46" s="116">
        <f>SUM(I47:I49)</f>
        <v>137</v>
      </c>
      <c r="J46" s="116">
        <v>94</v>
      </c>
      <c r="K46" s="116">
        <v>105</v>
      </c>
      <c r="L46" s="116">
        <v>99</v>
      </c>
      <c r="M46" s="116">
        <v>102</v>
      </c>
      <c r="N46" s="116">
        <v>38</v>
      </c>
      <c r="O46" s="116">
        <v>45</v>
      </c>
      <c r="P46" s="116">
        <v>16</v>
      </c>
      <c r="Q46" s="116">
        <v>1216</v>
      </c>
      <c r="R46" s="116">
        <f t="shared" si="1"/>
        <v>1048</v>
      </c>
      <c r="S46" s="137">
        <v>86.184210526315795</v>
      </c>
    </row>
    <row r="47" spans="1:19" ht="45" x14ac:dyDescent="0.25">
      <c r="A47" s="138" t="s">
        <v>298</v>
      </c>
      <c r="B47" s="143" t="s">
        <v>330</v>
      </c>
      <c r="C47" s="121" t="s">
        <v>300</v>
      </c>
      <c r="D47" s="121" t="s">
        <v>268</v>
      </c>
      <c r="E47" s="121">
        <v>105</v>
      </c>
      <c r="F47" s="121">
        <v>80</v>
      </c>
      <c r="G47" s="121">
        <v>84</v>
      </c>
      <c r="H47" s="121">
        <v>91</v>
      </c>
      <c r="I47" s="121">
        <v>108</v>
      </c>
      <c r="J47" s="121">
        <v>86</v>
      </c>
      <c r="K47" s="121">
        <v>90</v>
      </c>
      <c r="L47" s="121">
        <v>86</v>
      </c>
      <c r="M47" s="121">
        <v>79</v>
      </c>
      <c r="N47" s="121">
        <v>28</v>
      </c>
      <c r="O47" s="121">
        <v>25</v>
      </c>
      <c r="P47" s="121">
        <v>10</v>
      </c>
      <c r="Q47" s="121">
        <v>1050</v>
      </c>
      <c r="R47" s="121">
        <f t="shared" si="1"/>
        <v>872</v>
      </c>
      <c r="S47" s="140">
        <v>83.047619047619051</v>
      </c>
    </row>
    <row r="48" spans="1:19" ht="45" x14ac:dyDescent="0.25">
      <c r="A48" s="138" t="s">
        <v>301</v>
      </c>
      <c r="B48" s="139" t="s">
        <v>331</v>
      </c>
      <c r="C48" s="121" t="s">
        <v>323</v>
      </c>
      <c r="D48" s="121" t="s">
        <v>268</v>
      </c>
      <c r="E48" s="121">
        <v>10</v>
      </c>
      <c r="F48" s="121">
        <v>4</v>
      </c>
      <c r="G48" s="121">
        <v>10</v>
      </c>
      <c r="H48" s="121">
        <v>9</v>
      </c>
      <c r="I48" s="121">
        <v>21</v>
      </c>
      <c r="J48" s="121">
        <v>5</v>
      </c>
      <c r="K48" s="121">
        <v>12</v>
      </c>
      <c r="L48" s="121">
        <v>10</v>
      </c>
      <c r="M48" s="121">
        <v>18</v>
      </c>
      <c r="N48" s="121">
        <v>8</v>
      </c>
      <c r="O48" s="121">
        <v>16</v>
      </c>
      <c r="P48" s="121">
        <v>5</v>
      </c>
      <c r="Q48" s="121">
        <v>108</v>
      </c>
      <c r="R48" s="121">
        <f t="shared" si="1"/>
        <v>128</v>
      </c>
      <c r="S48" s="140">
        <v>118.51851851851852</v>
      </c>
    </row>
    <row r="49" spans="1:19" ht="45" x14ac:dyDescent="0.25">
      <c r="A49" s="138" t="s">
        <v>303</v>
      </c>
      <c r="B49" s="139" t="s">
        <v>332</v>
      </c>
      <c r="C49" s="123" t="s">
        <v>333</v>
      </c>
      <c r="D49" s="121" t="s">
        <v>268</v>
      </c>
      <c r="E49" s="121">
        <v>7</v>
      </c>
      <c r="F49" s="121">
        <v>3</v>
      </c>
      <c r="G49" s="121">
        <v>4</v>
      </c>
      <c r="H49" s="121">
        <v>5</v>
      </c>
      <c r="I49" s="121">
        <v>8</v>
      </c>
      <c r="J49" s="121">
        <v>3</v>
      </c>
      <c r="K49" s="121">
        <v>3</v>
      </c>
      <c r="L49" s="121">
        <v>3</v>
      </c>
      <c r="M49" s="121">
        <v>5</v>
      </c>
      <c r="N49" s="121">
        <v>2</v>
      </c>
      <c r="O49" s="121">
        <v>4</v>
      </c>
      <c r="P49" s="121">
        <v>1</v>
      </c>
      <c r="Q49" s="121">
        <v>58</v>
      </c>
      <c r="R49" s="121">
        <f t="shared" si="1"/>
        <v>48</v>
      </c>
      <c r="S49" s="140">
        <v>82.758620689655174</v>
      </c>
    </row>
  </sheetData>
  <mergeCells count="23">
    <mergeCell ref="B26:D26"/>
    <mergeCell ref="E26:P26"/>
    <mergeCell ref="A2:C4"/>
    <mergeCell ref="D2:S3"/>
    <mergeCell ref="J4:O4"/>
    <mergeCell ref="A5:C5"/>
    <mergeCell ref="J5:O5"/>
    <mergeCell ref="Q26:Q27"/>
    <mergeCell ref="R26:R27"/>
    <mergeCell ref="S26:S27"/>
    <mergeCell ref="S6:S7"/>
    <mergeCell ref="A22:B24"/>
    <mergeCell ref="C22:C24"/>
    <mergeCell ref="E22:Q23"/>
    <mergeCell ref="H24:M24"/>
    <mergeCell ref="A25:C25"/>
    <mergeCell ref="H25:M25"/>
    <mergeCell ref="A6:A7"/>
    <mergeCell ref="B6:D6"/>
    <mergeCell ref="E6:P6"/>
    <mergeCell ref="Q6:Q7"/>
    <mergeCell ref="R6:R7"/>
    <mergeCell ref="A26:A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Situación Financiera</vt:lpstr>
      <vt:lpstr>Estado de Actividades</vt:lpstr>
      <vt:lpstr>Origen y Aplicación de Recursos</vt:lpstr>
      <vt:lpstr>Clasificación por Objeto Gasto</vt:lpstr>
      <vt:lpstr>Indicadores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2024-03-26T19:35:48Z</dcterms:created>
  <dcterms:modified xsi:type="dcterms:W3CDTF">2024-09-06T13:35:57Z</dcterms:modified>
</cp:coreProperties>
</file>